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2c337b2a9f741db" /></Relationships>
</file>

<file path=xl/workbook.xml><?xml version="1.0" encoding="utf-8"?>
<x:workbook xmlns:x="http://schemas.openxmlformats.org/spreadsheetml/2006/main">
  <x:sheets>
    <x:sheet xmlns:r="http://schemas.openxmlformats.org/officeDocument/2006/relationships" name="Findings" sheetId="1" r:id="R8a9a3f2390474782"/>
    <x:sheet xmlns:r="http://schemas.openxmlformats.org/officeDocument/2006/relationships" name="Owner evidence" sheetId="2" r:id="Red91933870e54f70"/>
    <x:sheet xmlns:r="http://schemas.openxmlformats.org/officeDocument/2006/relationships" name="Market census" sheetId="3" r:id="R8c0ee22eb8614914"/>
    <x:sheet xmlns:r="http://schemas.openxmlformats.org/officeDocument/2006/relationships" name="Other evidence" sheetId="4" r:id="R544f6238fc394d3a"/>
    <x:sheet xmlns:r="http://schemas.openxmlformats.org/officeDocument/2006/relationships" name="Ranking status" sheetId="5" r:id="R7a2740c17e824848"/>
    <x:sheet xmlns:r="http://schemas.openxmlformats.org/officeDocument/2006/relationships" name="Brand scorecard" sheetId="6" r:id="Rf5dc3ad197904343"/>
    <x:sheet xmlns:r="http://schemas.openxmlformats.org/officeDocument/2006/relationships" name="Price bands" sheetId="7" r:id="R4af3089bf5204a15"/>
    <x:sheet xmlns:r="http://schemas.openxmlformats.org/officeDocument/2006/relationships" name="Sensitivity" sheetId="8" r:id="Re3ea17ec84f441ac"/>
    <x:sheet xmlns:r="http://schemas.openxmlformats.org/officeDocument/2006/relationships" name="Method" sheetId="9" r:id="R2f4ed162faff4cae"/>
    <x:sheet xmlns:r="http://schemas.openxmlformats.org/officeDocument/2006/relationships" name="Sources" sheetId="10" r:id="R9a45e2b0feb14391"/>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0"/>
    <x:numFmt numFmtId="202" formatCode="0.000"/>
    <x:numFmt numFmtId="203" formatCode="0.0%"/>
  </x:numFmts>
  <x:fonts count="8">
    <x:font>
      <x:sz val="11"/>
      <x:name val="Carlito"/>
    </x:font>
    <x:font>
      <x:sz val="11"/>
      <x:color rgb="FF202C34"/>
      <x:name val="Arial"/>
    </x:font>
    <x:font>
      <x:b/>
      <x:sz val="19"/>
      <x:color rgb="FFFFFFFF"/>
      <x:name val="Arial"/>
    </x:font>
    <x:font>
      <x:b/>
      <x:sz val="13"/>
      <x:color rgb="FF202C34"/>
      <x:name val="Arial"/>
    </x:font>
    <x:font>
      <x:b/>
      <x:sz val="11"/>
      <x:color rgb="FFFFFFFF"/>
      <x:name val="Arial"/>
    </x:font>
    <x:font>
      <x:sz val="10"/>
      <x:color rgb="FF202C34"/>
      <x:name val="Arial"/>
    </x:font>
    <x:font>
      <x:b/>
      <x:sz val="10"/>
      <x:color rgb="FFFFFFFF"/>
      <x:name val="Arial"/>
    </x:font>
    <x:font>
      <x:b/>
      <x:sz val="15"/>
      <x:color rgb="FFFFFFFF"/>
      <x:name val="Arial"/>
    </x:font>
  </x:fonts>
  <x:fills count="6">
    <x:fill>
      <x:patternFill patternType="none"/>
    </x:fill>
    <x:fill>
      <x:patternFill patternType="gray125"/>
    </x:fill>
    <x:fill>
      <x:patternFill patternType="solid">
        <x:fgColor rgb="FF18364A"/>
      </x:patternFill>
    </x:fill>
    <x:fill>
      <x:patternFill patternType="solid">
        <x:fgColor rgb="FFFFF1D9"/>
      </x:patternFill>
    </x:fill>
    <x:fill>
      <x:patternFill patternType="solid">
        <x:fgColor rgb="FF176C72"/>
      </x:patternFill>
    </x:fill>
    <x:fill>
      <x:patternFill patternType="solid">
        <x:fgColor rgb="FFEAF1F4"/>
      </x:patternFill>
    </x:fill>
  </x:fills>
  <x:borders count="1">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1" fillId="3" borderId="0" xfId="0" applyNumberFormat="1" applyFont="1" applyFill="1" applyBorder="1" applyAlignment="1">
      <x:alignment wrapText="1"/>
    </x:xf>
    <x:xf numFmtId="0" fontId="3" fillId="3" borderId="0" xfId="0" applyNumberFormat="1" applyFont="1" applyFill="1" applyBorder="1" applyAlignment="1">
      <x:alignment wrapText="1"/>
    </x:xf>
    <x:xf numFmtId="0" fontId="1" fillId="4" borderId="0" xfId="0" applyNumberFormat="1" applyFont="1" applyFill="1" applyBorder="1" applyAlignment="1">
      <x:alignment wrapText="1"/>
    </x:xf>
    <x:xf numFmtId="0" fontId="4"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6" fillId="2" borderId="0" xfId="0" applyNumberFormat="1" applyFont="1" applyFill="1" applyBorder="1" applyAlignment="1">
      <x:alignment vertical="center" wrapText="1"/>
    </x:xf>
    <x:xf numFmtId="200" fontId="5" fillId="0" borderId="0" xfId="0" applyNumberFormat="1" applyFont="1" applyFill="1" applyBorder="1" applyAlignment="1">
      <x:alignment vertical="center" wrapText="1"/>
    </x:xf>
    <x:xf numFmtId="201" fontId="5" fillId="0" borderId="0" xfId="0" applyNumberFormat="1" applyFont="1" applyFill="1" applyBorder="1" applyAlignment="1">
      <x:alignment vertical="center" wrapText="1"/>
    </x:xf>
    <x:xf numFmtId="0" fontId="7" fillId="2" borderId="0" xfId="0" applyNumberFormat="1" applyFont="1" applyFill="1" applyBorder="1" applyAlignment="1">
      <x:alignment wrapText="1"/>
    </x:xf>
    <x:xf numFmtId="0" fontId="4" fillId="2" borderId="0" xfId="0" applyNumberFormat="1" applyFont="1" applyFill="1" applyBorder="1" applyAlignment="1">
      <x:alignment wrapText="1"/>
    </x:xf>
    <x:xf numFmtId="202" fontId="1" fillId="0" borderId="0" xfId="0" applyNumberFormat="1" applyFont="1" applyFill="1" applyBorder="1" applyAlignment="1">
      <x:alignment wrapText="1"/>
    </x:xf>
    <x:xf numFmtId="203" fontId="1" fillId="0"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7"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7a47fa229404299" /><Relationship Type="http://schemas.openxmlformats.org/officeDocument/2006/relationships/theme" Target="/xl/theme/theme1.xml" Id="R0e84b172aaa64864" /><Relationship Type="http://schemas.openxmlformats.org/officeDocument/2006/relationships/sharedStrings" Target="/xl/sharedStrings.xml" Id="R04bfd70888b345a9" /><Relationship Type="http://schemas.openxmlformats.org/officeDocument/2006/relationships/worksheet" Target="/xl/worksheets/sheet1.xml" Id="R8a9a3f2390474782" /><Relationship Type="http://schemas.openxmlformats.org/officeDocument/2006/relationships/worksheet" Target="/xl/worksheets/sheet2.xml" Id="Red91933870e54f70" /><Relationship Type="http://schemas.openxmlformats.org/officeDocument/2006/relationships/worksheet" Target="/xl/worksheets/sheet3.xml" Id="R8c0ee22eb8614914" /><Relationship Type="http://schemas.openxmlformats.org/officeDocument/2006/relationships/worksheet" Target="/xl/worksheets/sheet4.xml" Id="R544f6238fc394d3a" /><Relationship Type="http://schemas.openxmlformats.org/officeDocument/2006/relationships/worksheet" Target="/xl/worksheets/sheet5.xml" Id="R7a2740c17e824848" /><Relationship Type="http://schemas.openxmlformats.org/officeDocument/2006/relationships/worksheet" Target="/xl/worksheets/sheet6.xml" Id="Rf5dc3ad197904343" /><Relationship Type="http://schemas.openxmlformats.org/officeDocument/2006/relationships/worksheet" Target="/xl/worksheets/sheet7.xml" Id="R4af3089bf5204a15" /><Relationship Type="http://schemas.openxmlformats.org/officeDocument/2006/relationships/worksheet" Target="/xl/worksheets/sheet8.xml" Id="Re3ea17ec84f441ac" /><Relationship Type="http://schemas.openxmlformats.org/officeDocument/2006/relationships/worksheet" Target="/xl/worksheets/sheet9.xml" Id="R2f4ed162faff4cae" /><Relationship Type="http://schemas.openxmlformats.org/officeDocument/2006/relationships/worksheet" Target="/xl/worksheets/sheet10.xml" Id="R9a45e2b0feb14391" /></Relationships>
</file>

<file path=xl/tables/table1.xml><?xml version="1.0" encoding="utf-8"?>
<x:table xmlns:x="http://schemas.openxmlformats.org/spreadsheetml/2006/main" id="1" name="OwnerevidenceTable" displayName="OwnerevidenceTable" ref="A1:AG29" headerRowCount="1" totalsRowCount="0" totalsRowShown="0">
  <x:autoFilter ref="A1:AG29"/>
  <x:tableColumns count="33">
    <x:tableColumn id="1" name="Observation ID"/>
    <x:tableColumn id="2" name="Manufacturer"/>
    <x:tableColumn id="3" name="Model as reported"/>
    <x:tableColumn id="4" name="Owner handle"/>
    <x:tableColumn id="5" name="Source ID"/>
    <x:tableColumn id="6" name="Observed post/update date"/>
    <x:tableColumn id="7" name="Date precision"/>
    <x:tableColumn id="8" name="Reported geography"/>
    <x:tableColumn id="9" name="Owner verification"/>
    <x:tableColumn id="10" name="Machines described"/>
    <x:tableColumn id="11" name="Self-reported print hours"/>
    <x:tableColumn id="12" name="Hours interpretation"/>
    <x:tableColumn id="13" name="Ownership duration"/>
    <x:tableColumn id="14" name="Raw negative posts coded (minimum)"/>
    <x:tableColumn id="15" name="Positive/neutral observation flag"/>
    <x:tableColumn id="16" name="All issue episodes (lower bound)"/>
    <x:tableColumn id="17" name="Machine-attributed candidate episodes"/>
    <x:tableColumn id="18" name="Ambiguous episodes"/>
    <x:tableColumn id="19" name="Highest owner-level severity"/>
    <x:tableColumn id="20" name="Strong owner flag"/>
    <x:tableColumn id="21" name="Primary coded machine episodes"/>
    <x:tableColumn id="22" name="Primary plus ambiguous episodes"/>
    <x:tableColumn id="23" name="Primary severity burden - low"/>
    <x:tableColumn id="24" name="Primary severity burden - high"/>
    <x:tableColumn id="25" name="Attribution"/>
    <x:tableColumn id="26" name="Problem categories"/>
    <x:tableColumn id="27" name="Print-quality evidence"/>
    <x:tableColumn id="28" name="Support evidence"/>
    <x:tableColumn id="29" name="Outcome"/>
    <x:tableColumn id="30" name="Configuration / revision"/>
    <x:tableColumn id="31" name="Paraphrased observation"/>
    <x:tableColumn id="32" name="Deduplication / uncertainty"/>
    <x:tableColumn id="33" name="Direct source URL"/>
  </x:tableColumns>
  <x:tableStyleInfo name="TableStyleMedium2" showFirstColumn="0" showLastColumn="0" showRowStripes="1" showColumnStripes="0"/>
</x:table>
</file>

<file path=xl/tables/table2.xml><?xml version="1.0" encoding="utf-8"?>
<x:table xmlns:x="http://schemas.openxmlformats.org/spreadsheetml/2006/main" id="2" name="MarketcensusTable" displayName="MarketcensusTable" ref="A1:BB155" headerRowCount="1" totalsRowCount="0" totalsRowShown="0">
  <x:autoFilter ref="A1:BB155"/>
  <x:tableColumns count="54">
    <x:tableColumn id="1" name="Model ID"/>
    <x:tableColumn id="2" name="Manufacturer"/>
    <x:tableColumn id="3" name="Model"/>
    <x:tableColumn id="4" name="Priced variant"/>
    <x:tableColumn id="5" name="Technology"/>
    <x:tableColumn id="6" name="Market status"/>
    <x:tableColumn id="7" name="Provisional new-listing flag"/>
    <x:tableColumn id="8" name="Current advertised USD"/>
    <x:tableColumn id="9" name="Typical / average paid USD"/>
    <x:tableColumn id="10" name="Verified MSRP USD"/>
    <x:tableColumn id="11" name="Advertised reference USD"/>
    <x:tableColumn id="12" name="Price confidence"/>
    <x:tableColumn id="13" name="Architecture"/>
    <x:tableColumn id="14" name="Build volume XYZ mm"/>
    <x:tableColumn id="15" name="Launch date or period"/>
    <x:tableColumn id="16" name="Launch-date precision"/>
    <x:tableColumn id="17" name="Months on market"/>
    <x:tableColumn id="18" name="Revisions / current-stock caveat"/>
    <x:tableColumn id="19" name="Complexity features"/>
    <x:tableColumn id="20" name="Estimated U.S. units"/>
    <x:tableColumn id="21" name="Estimated worldwide units"/>
    <x:tableColumn id="22" name="U.S. units - lower estimate"/>
    <x:tableColumn id="23" name="U.S. units - upper estimate"/>
    <x:tableColumn id="24" name="Sales-data confidence"/>
    <x:tableColumn id="25" name="Sales estimation status"/>
    <x:tableColumn id="26" name="Estimated U.S. owner-years"/>
    <x:tableColumn id="27" name="Independent owner observations in ledger"/>
    <x:tableColumn id="28" name="Raw negative posts in ledger (minimum)"/>
    <x:tableColumn id="29" name="Positive/neutral observations in ledger"/>
    <x:tableColumn id="30" name="Unique issue episodes in ledger (lower bound)"/>
    <x:tableColumn id="31" name="Primary machine-attributable episodes"/>
    <x:tableColumn id="32" name="Severity-weighted episodes - low"/>
    <x:tableColumn id="33" name="Severity-weighted episodes - high"/>
    <x:tableColumn id="34" name="Issues per 10,000 estimated units"/>
    <x:tableColumn id="35" name="Issues per 10,000 owner-years"/>
    <x:tableColumn id="36" name="Print Quality Index"/>
    <x:tableColumn id="37" name="Reliability Index"/>
    <x:tableColumn id="38" name="Long-Term Reliability Index"/>
    <x:tableColumn id="39" name="Support Index"/>
    <x:tableColumn id="40" name="Severity-Adjusted Reliability Index"/>
    <x:tableColumn id="41" name="Price-Adjusted Reliability Index"/>
    <x:tableColumn id="42" name="Simple Reliability per $1,000"/>
    <x:tableColumn id="43" name="Ranking status"/>
    <x:tableColumn id="44" name="Population evidence confidence"/>
    <x:tableColumn id="45" name="Other observed configurations"/>
    <x:tableColumn id="46" name="Price basis / exclusions"/>
    <x:tableColumn id="47" name="Notes"/>
    <x:tableColumn id="48" name="Listing / price source ID"/>
    <x:tableColumn id="49" name="Direct listing / price URL"/>
    <x:tableColumn id="50" name="Build-volume source ID"/>
    <x:tableColumn id="51" name="Launch source ID"/>
    <x:tableColumn id="52" name="Worldwide quantity interpretation"/>
    <x:tableColumn id="53" name="Worldwide claim confidence"/>
    <x:tableColumn id="54" name="Worldwide source ID"/>
  </x:tableColumns>
  <x:tableStyleInfo name="TableStyleMedium2" showFirstColumn="0" showLastColumn="0" showRowStripes="1" showColumnStripes="0"/>
</x:table>
</file>

<file path=xl/tables/table3.xml><?xml version="1.0" encoding="utf-8"?>
<x:table xmlns:x="http://schemas.openxmlformats.org/spreadsheetml/2006/main" id="3" name="OtherevidenceTable" displayName="OtherevidenceTable" ref="A1:J15" headerRowCount="1" totalsRowCount="0" totalsRowShown="0">
  <x:autoFilter ref="A1:J15"/>
  <x:tableColumns count="10">
    <x:tableColumn id="1" name="Evidence ID"/>
    <x:tableColumn id="2" name="Manufacturer"/>
    <x:tableColumn id="3" name="Model / scope"/>
    <x:tableColumn id="4" name="Evidence type"/>
    <x:tableColumn id="5" name="Reported quantity / denominator"/>
    <x:tableColumn id="6" name="Reported numerator"/>
    <x:tableColumn id="7" name="Units"/>
    <x:tableColumn id="8" name="Source IDs"/>
    <x:tableColumn id="9" name="What the source establishes"/>
    <x:tableColumn id="10" name="What it cannot establish"/>
  </x:tableColumns>
  <x:tableStyleInfo name="TableStyleMedium2" showFirstColumn="0" showLastColumn="0" showRowStripes="1" showColumnStripes="0"/>
</x:table>
</file>

<file path=xl/tables/table4.xml><?xml version="1.0" encoding="utf-8"?>
<x:table xmlns:x="http://schemas.openxmlformats.org/spreadsheetml/2006/main" id="4" name="RankingstatusTable" displayName="RankingstatusTable" ref="A1:I13" headerRowCount="1" totalsRowCount="0" totalsRowShown="0">
  <x:autoFilter ref="A1:I13"/>
  <x:tableColumns count="9">
    <x:tableColumn id="1" name="Requested ranking"/>
    <x:tableColumn id="2" name="Result"/>
    <x:tableColumn id="3" name="Winner / worst model"/>
    <x:tableColumn id="4" name="Missing evidence"/>
    <x:tableColumn id="5" name="P(top 10%)"/>
    <x:tableColumn id="6" name="P(top 25%)"/>
    <x:tableColumn id="7" name="P(middle 50%)"/>
    <x:tableColumn id="8" name="P(bottom 25%)"/>
    <x:tableColumn id="9" name="P(bottom 10%)"/>
  </x:tableColumns>
  <x:tableStyleInfo name="TableStyleMedium2" showFirstColumn="0" showLastColumn="0" showRowStripes="1" showColumnStripes="0"/>
</x:table>
</file>

<file path=xl/tables/table5.xml><?xml version="1.0" encoding="utf-8"?>
<x:table xmlns:x="http://schemas.openxmlformats.org/spreadsheetml/2006/main" id="5" name="BrandscorecardTable" displayName="BrandscorecardTable" ref="A1:M32" headerRowCount="1" totalsRowCount="0" totalsRowShown="0">
  <x:autoFilter ref="A1:M32"/>
  <x:tableColumns count="13">
    <x:tableColumn id="1" name="Manufacturer"/>
    <x:tableColumn id="2" name="Reliability"/>
    <x:tableColumn id="3" name="Print quality"/>
    <x:tableColumn id="4" name="Long-term durability"/>
    <x:tableColumn id="5" name="Out-of-box quality"/>
    <x:tableColumn id="6" name="Software / firmware"/>
    <x:tableColumn id="7" name="Support / warranty"/>
    <x:tableColumn id="8" name="Price-adjusted value"/>
    <x:tableColumn id="9" name="Trend"/>
    <x:tableColumn id="10" name="Overall evidence confidence"/>
    <x:tableColumn id="11" name="Observed evidence, not a population score"/>
    <x:tableColumn id="12" name="Interpretation"/>
    <x:tableColumn id="13" name="Evidence source IDs"/>
  </x:tableColumns>
  <x:tableStyleInfo name="TableStyleMedium2" showFirstColumn="0" showLastColumn="0" showRowStripes="1" showColumnStripes="0"/>
</x:table>
</file>

<file path=xl/tables/table6.xml><?xml version="1.0" encoding="utf-8"?>
<x:table xmlns:x="http://schemas.openxmlformats.org/spreadsheetml/2006/main" id="6" name="MethodTable" displayName="MethodTable" ref="A1:C24" headerRowCount="1" totalsRowCount="0" totalsRowShown="0">
  <x:autoFilter ref="A1:C24"/>
  <x:tableColumns count="3">
    <x:tableColumn id="1" name="Topic"/>
    <x:tableColumn id="2" name="Rule / limitation"/>
    <x:tableColumn id="3" name="Basis"/>
  </x:tableColumns>
  <x:tableStyleInfo name="TableStyleMedium2" showFirstColumn="0" showLastColumn="0" showRowStripes="1" showColumnStripes="0"/>
</x:table>
</file>

<file path=xl/tables/table7.xml><?xml version="1.0" encoding="utf-8"?>
<x:table xmlns:x="http://schemas.openxmlformats.org/spreadsheetml/2006/main" id="7" name="SourcesTable" displayName="SourcesTable" ref="A1:G65" headerRowCount="1" totalsRowCount="0" totalsRowShown="0">
  <x:autoFilter ref="A1:G65"/>
  <x:tableColumns count="7">
    <x:tableColumn id="1" name="Source ID"/>
    <x:tableColumn id="2" name="Source title"/>
    <x:tableColumn id="3" name="Evidence class"/>
    <x:tableColumn id="4" name="Accessed UTC"/>
    <x:tableColumn id="5" name="Direct URL"/>
    <x:tableColumn id="6" name="Use in study"/>
    <x:tableColumn id="7" name="Interpretation limit"/>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f28aeeeb32f4035" /></Relationships>
</file>

<file path=xl/worksheets/_rels/sheet3.xml.rels>&#65279;<?xml version="1.0" encoding="utf-8"?><Relationships xmlns="http://schemas.openxmlformats.org/package/2006/relationships"><Relationship Type="http://schemas.openxmlformats.org/officeDocument/2006/relationships/table" Target="/xl/tables/table2.xml" Id="R36fe84a224a4466c" /></Relationships>
</file>

<file path=xl/worksheets/_rels/sheet4.xml.rels>&#65279;<?xml version="1.0" encoding="utf-8"?><Relationships xmlns="http://schemas.openxmlformats.org/package/2006/relationships"><Relationship Type="http://schemas.openxmlformats.org/officeDocument/2006/relationships/table" Target="/xl/tables/table3.xml" Id="Rf020c82e5bcc4b6e" /></Relationships>
</file>

<file path=xl/worksheets/_rels/sheet5.xml.rels>&#65279;<?xml version="1.0" encoding="utf-8"?><Relationships xmlns="http://schemas.openxmlformats.org/package/2006/relationships"><Relationship Type="http://schemas.openxmlformats.org/officeDocument/2006/relationships/table" Target="/xl/tables/table4.xml" Id="Rb9910b1c038b4e96" /></Relationships>
</file>

<file path=xl/worksheets/_rels/sheet6.xml.rels>&#65279;<?xml version="1.0" encoding="utf-8"?><Relationships xmlns="http://schemas.openxmlformats.org/package/2006/relationships"><Relationship Type="http://schemas.openxmlformats.org/officeDocument/2006/relationships/table" Target="/xl/tables/table5.xml" Id="R5ba48045cdcb44a1" /></Relationships>
</file>

<file path=xl/worksheets/_rels/sheet9.xml.rels>&#65279;<?xml version="1.0" encoding="utf-8"?><Relationships xmlns="http://schemas.openxmlformats.org/package/2006/relationships"><Relationship Type="http://schemas.openxmlformats.org/officeDocument/2006/relationships/table" Target="/xl/tables/table6.xml" Id="Rd2a9d5ded53949f3" /></Relationships>
</file>

<file path=xl/worksheets/_rels/sheet10.xml.rels>&#65279;<?xml version="1.0" encoding="utf-8"?><Relationships xmlns="http://schemas.openxmlformats.org/package/2006/relationships"><Relationship Type="http://schemas.openxmlformats.org/officeDocument/2006/relationships/table" Target="/xl/tables/table7.xml" Id="Ra6df9542ece2441f" /></Relationships>
</file>

<file path=xl/worksheets/sheet1.xml><?xml version="1.0" encoding="utf-8"?>
<x:worksheet xmlns:x="http://schemas.openxmlformats.org/spreadsheetml/2006/main">
  <x:sheetViews>
    <x:sheetView showGridLines="0" workbookViewId="0"/>
  </x:sheetViews>
  <x:sheetFormatPr defaultRowHeight="15"/>
  <x:cols>
    <x:col min="1" max="1" width="31"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26" customHeight="1">
      <x:c r="A1" s="21" t="str">
        <x:v>U.S. CONSUMER 3D PRINTERS | PUBLIC EVIDENCE ASSESSMENT</x:v>
      </x:c>
      <x:c r="B1" s="21"/>
      <x:c r="C1" s="21"/>
      <x:c r="D1" s="21"/>
      <x:c r="E1" s="21"/>
      <x:c r="F1" s="21"/>
      <x:c r="G1" s="21"/>
      <x:c r="H1" s="21"/>
    </x:row>
    <x:row r="2" ht="26" customHeight="1">
      <x:c r="A2" s="21"/>
      <x:c r="B2" s="21"/>
      <x:c r="C2" s="21"/>
      <x:c r="D2" s="21"/>
      <x:c r="E2" s="21"/>
      <x:c r="F2" s="21"/>
      <x:c r="G2" s="21"/>
      <x:c r="H2" s="21"/>
    </x:row>
    <x:row r="3" ht="26" customHeight="1">
      <x:c r="A3" s="22" t="str">
        <x:v>As of 13 September 2026 | Under $5,000 | FDM and resin analyzed separately</x:v>
      </x:c>
      <x:c r="B3" s="22"/>
      <x:c r="C3" s="22"/>
      <x:c r="D3" s="22"/>
      <x:c r="E3" s="22"/>
      <x:c r="F3" s="22"/>
      <x:c r="G3" s="22"/>
      <x:c r="H3" s="22"/>
    </x:row>
    <x:row r="4" ht="26" customHeight="1">
      <x:c r="A4" s="22"/>
      <x:c r="B4" s="22"/>
      <x:c r="C4" s="22"/>
      <x:c r="D4" s="22"/>
      <x:c r="E4" s="22"/>
      <x:c r="F4" s="22"/>
      <x:c r="G4" s="22"/>
      <x:c r="H4" s="22"/>
    </x:row>
    <x:row r="5" ht="26" customHeight="1">
      <x:c r="A5" s="23" t="str">
        <x:v>No model or brand clears the evidence requirements for a population reliability, print-quality or value ranking. INSUFFICIENT DATA means the requested quantity is not identified; it does not imply equal performance.</x:v>
      </x:c>
      <x:c r="B5" s="23"/>
      <x:c r="C5" s="23"/>
      <x:c r="D5" s="23"/>
      <x:c r="E5" s="23"/>
      <x:c r="F5" s="23"/>
      <x:c r="G5" s="23"/>
      <x:c r="H5" s="23"/>
    </x:row>
    <x:row r="6" ht="26" customHeight="1">
      <x:c r="A6" s="23"/>
      <x:c r="B6" s="23"/>
      <x:c r="C6" s="23"/>
      <x:c r="D6" s="23"/>
      <x:c r="E6" s="23"/>
      <x:c r="F6" s="23"/>
      <x:c r="G6" s="23"/>
      <x:c r="H6" s="23"/>
    </x:row>
    <x:row r="7" ht="26" customHeight="1">
      <x:c r="A7" s="23"/>
      <x:c r="B7" s="23"/>
      <x:c r="C7" s="23"/>
      <x:c r="D7" s="23"/>
      <x:c r="E7" s="23"/>
      <x:c r="F7" s="23"/>
      <x:c r="G7" s="23"/>
      <x:c r="H7" s="23"/>
    </x:row>
    <x:row r="8" ht="26" customHeight="1">
      <x:c r="A8" s="22"/>
      <x:c r="B8" s="22"/>
      <x:c r="C8" s="22"/>
      <x:c r="D8" s="22"/>
      <x:c r="E8" s="22"/>
      <x:c r="F8" s="22"/>
      <x:c r="G8" s="22"/>
      <x:c r="H8" s="22"/>
    </x:row>
    <x:row r="9" ht="26" customHeight="1">
      <x:c r="A9" s="24" t="str">
        <x:v>Coverage, including explicit unresolved candidates</x:v>
      </x:c>
      <x:c r="B9" s="24"/>
      <x:c r="C9" s="24"/>
      <x:c r="D9" s="24"/>
      <x:c r="E9" s="24"/>
      <x:c r="F9" s="24"/>
      <x:c r="G9" s="24"/>
      <x:c r="H9" s="24"/>
    </x:row>
    <x:row r="10" ht="26" customHeight="1">
      <x:c r="A10" s="22" t="str">
        <x:v>Census records</x:v>
      </x:c>
      <x:c r="B10" s="22" t="n">
        <x:f>COUNTA('Market census'!A2:A155)</x:f>
        <x:v>154</x:v>
      </x:c>
      <x:c r="C10" s="22" t="str">
        <x:v>154 records are not 154 verified available printers. The provisional listing set retains advertised new products with a qualifying price; checkout, revisions and launch dates are incompletely verified. Sold-out, EOL, presale, duplicate-configuration candidates and unresolved products remain visible for audit.</x:v>
      </x:c>
      <x:c r="D10" s="22"/>
      <x:c r="E10" s="22"/>
      <x:c r="F10" s="22"/>
      <x:c r="G10" s="22"/>
      <x:c r="H10" s="22"/>
    </x:row>
    <x:row r="11" ht="26" customHeight="1">
      <x:c r="A11" s="22" t="str">
        <x:v>Manufacturers / brands</x:v>
      </x:c>
      <x:c r="B11" s="22" t="n">
        <x:f>COUNTA('Brand scorecard'!A2:A32)</x:f>
        <x:v>31</x:v>
      </x:c>
      <x:c r="C11" s="22"/>
      <x:c r="D11" s="22"/>
      <x:c r="E11" s="22"/>
      <x:c r="F11" s="22"/>
      <x:c r="G11" s="22"/>
      <x:c r="H11" s="22"/>
    </x:row>
    <x:row r="12" ht="26" customHeight="1">
      <x:c r="A12" s="22" t="str">
        <x:v>Provisional qualifying new listings</x:v>
      </x:c>
      <x:c r="B12" s="22" t="n">
        <x:f>COUNTIF('Market census'!$G$2:$G$155,1)</x:f>
        <x:v>97</x:v>
      </x:c>
      <x:c r="C12" s="22"/>
      <x:c r="D12" s="22"/>
      <x:c r="E12" s="22"/>
      <x:c r="F12" s="22"/>
      <x:c r="G12" s="22"/>
      <x:c r="H12" s="22"/>
    </x:row>
    <x:row r="13" ht="26" customHeight="1">
      <x:c r="A13" s="22" t="str">
        <x:v>Coded owner-model observations</x:v>
      </x:c>
      <x:c r="B13" s="22" t="n">
        <x:f>COUNTA('Owner evidence'!A2:A29)</x:f>
        <x:v>28</x:v>
      </x:c>
      <x:c r="C13" s="22"/>
      <x:c r="D13" s="22"/>
      <x:c r="E13" s="22"/>
      <x:c r="F13" s="22"/>
      <x:c r="G13" s="22"/>
      <x:c r="H13" s="22"/>
    </x:row>
    <x:row r="14" ht="26" customHeight="1">
      <x:c r="A14" s="22" t="str">
        <x:v>Matched U.S. installed-base estimates</x:v>
      </x:c>
      <x:c r="B14" s="22" t="n">
        <x:v>0</x:v>
      </x:c>
      <x:c r="C14" s="22"/>
      <x:c r="D14" s="22"/>
      <x:c r="E14" s="22"/>
      <x:c r="F14" s="22"/>
      <x:c r="G14" s="22"/>
      <x:c r="H14" s="22"/>
    </x:row>
    <x:row r="15" ht="26" customHeight="1">
      <x:c r="A15" s="22" t="str">
        <x:v>Definitive ranking winners</x:v>
      </x:c>
      <x:c r="B15" s="22" t="n">
        <x:v>0</x:v>
      </x:c>
      <x:c r="C15" s="22"/>
      <x:c r="D15" s="22"/>
      <x:c r="E15" s="22"/>
      <x:c r="F15" s="22"/>
      <x:c r="G15" s="22"/>
      <x:c r="H15" s="22"/>
    </x:row>
    <x:row r="16" ht="26" customHeight="1">
      <x:c r="A16" s="22"/>
      <x:c r="B16" s="22"/>
      <x:c r="C16" s="22"/>
      <x:c r="D16" s="22"/>
      <x:c r="E16" s="22"/>
      <x:c r="F16" s="22"/>
      <x:c r="G16" s="22"/>
      <x:c r="H16" s="22"/>
    </x:row>
    <x:row r="17" ht="26" customHeight="1">
      <x:c r="A17" s="22" t="str">
        <x:v>Owner counts elsewhere describe only this purposive case ledger, across unknown or non-U.S. locations. They are not market totals. Zero coded U.S.-confirmed owner observations is a coverage limitation, not evidence of zero failures. No matched denominators or reporting propensities were obtained.</x:v>
      </x:c>
      <x:c r="B17" s="22"/>
      <x:c r="C17" s="22"/>
      <x:c r="D17" s="22"/>
      <x:c r="E17" s="22"/>
      <x:c r="F17" s="22"/>
      <x:c r="G17" s="22"/>
      <x:c r="H17" s="22"/>
    </x:row>
    <x:row r="18" ht="26" customHeight="1">
      <x:c r="A18" s="22"/>
      <x:c r="B18" s="22"/>
      <x:c r="C18" s="22"/>
      <x:c r="D18" s="22"/>
      <x:c r="E18" s="22"/>
      <x:c r="F18" s="22"/>
      <x:c r="G18" s="22"/>
      <x:c r="H18" s="22"/>
    </x:row>
    <x:row r="19" ht="26" customHeight="1">
      <x:c r="A19" s="22"/>
      <x:c r="B19" s="22"/>
      <x:c r="C19" s="22"/>
      <x:c r="D19" s="22"/>
      <x:c r="E19" s="22"/>
      <x:c r="F19" s="22"/>
      <x:c r="G19" s="22"/>
      <x:c r="H19" s="22"/>
    </x:row>
    <x:row r="20" ht="26" customHeight="1">
      <x:c r="A20" s="22"/>
      <x:c r="B20" s="22"/>
      <x:c r="C20" s="22"/>
      <x:c r="D20" s="22"/>
      <x:c r="E20" s="22"/>
      <x:c r="F20" s="22"/>
      <x:c r="G20" s="22"/>
      <x:c r="H20" s="22"/>
    </x:row>
    <x:row r="21" ht="26" customHeight="1">
      <x:c r="A21" s="22"/>
      <x:c r="B21" s="22"/>
      <x:c r="C21" s="22"/>
      <x:c r="D21" s="22"/>
      <x:c r="E21" s="22"/>
      <x:c r="F21" s="22"/>
      <x:c r="G21" s="22"/>
      <x:c r="H21" s="22"/>
    </x:row>
    <x:row r="22" ht="26" customHeight="1">
      <x:c r="A22" s="22" t="str">
        <x:v>Prices are advertised snapshots of the labeled configuration, before unverified tax/shipping and postprocessing. Struck-through reference prices are not certified MSRP. Typical transaction prices and historical sale distributions were not established. Bundle and kit prices are separately labeled.</x:v>
      </x:c>
      <x:c r="B22" s="22"/>
      <x:c r="C22" s="22"/>
      <x:c r="D22" s="22"/>
      <x:c r="E22" s="22"/>
      <x:c r="F22" s="22"/>
      <x:c r="G22" s="22"/>
      <x:c r="H22" s="22"/>
    </x:row>
    <x:row r="23" ht="26" customHeight="1">
      <x:c r="A23" s="22"/>
      <x:c r="B23" s="22"/>
      <x:c r="C23" s="22"/>
      <x:c r="D23" s="22"/>
      <x:c r="E23" s="22"/>
      <x:c r="F23" s="22"/>
      <x:c r="G23" s="22"/>
      <x:c r="H23" s="22"/>
    </x:row>
    <x:row r="24" ht="26" customHeight="1">
      <x:c r="A24" s="22"/>
      <x:c r="B24" s="22"/>
      <x:c r="C24" s="22"/>
      <x:c r="D24" s="22"/>
      <x:c r="E24" s="22"/>
      <x:c r="F24" s="22"/>
      <x:c r="G24" s="22"/>
      <x:c r="H24" s="22"/>
    </x:row>
    <x:row r="25" ht="26" customHeight="1">
      <x:c r="A25" s="22"/>
      <x:c r="B25" s="22"/>
      <x:c r="C25" s="22"/>
      <x:c r="D25" s="22"/>
      <x:c r="E25" s="22"/>
      <x:c r="F25" s="22"/>
      <x:c r="G25" s="22"/>
      <x:c r="H25" s="22"/>
    </x:row>
    <x:row r="26" ht="26" customHeight="1">
      <x:c r="A26" s="22"/>
      <x:c r="B26" s="22"/>
      <x:c r="C26" s="22"/>
      <x:c r="D26" s="22"/>
      <x:c r="E26" s="22"/>
      <x:c r="F26" s="22"/>
      <x:c r="G26" s="22"/>
      <x:c r="H26" s="22"/>
    </x:row>
    <x:row r="27" ht="26" customHeight="1">
      <x:c r="A27" s="25" t="str">
        <x:v>Blank numeric cells mean not estimated or not collected, never zero. A zero in a coded-owner count means no qualifying episode within a reviewed observation. Do not fill missing rates with 0, sort blank indices as best, or divide case-ledger counts by a guessed sales estimate.</x:v>
      </x:c>
      <x:c r="B27" s="25"/>
      <x:c r="C27" s="25"/>
      <x:c r="D27" s="25"/>
      <x:c r="E27" s="25"/>
      <x:c r="F27" s="25"/>
      <x:c r="G27" s="25"/>
      <x:c r="H27" s="25"/>
    </x:row>
    <x:row r="28" ht="26" customHeight="1">
      <x:c r="A28" s="25"/>
      <x:c r="B28" s="25"/>
      <x:c r="C28" s="25"/>
      <x:c r="D28" s="25"/>
      <x:c r="E28" s="25"/>
      <x:c r="F28" s="25"/>
      <x:c r="G28" s="25"/>
      <x:c r="H28" s="25"/>
    </x:row>
    <x:row r="29" ht="26" customHeight="1">
      <x:c r="A29" s="25"/>
      <x:c r="B29" s="25"/>
      <x:c r="C29" s="25"/>
      <x:c r="D29" s="25"/>
      <x:c r="E29" s="25"/>
      <x:c r="F29" s="25"/>
      <x:c r="G29" s="25"/>
      <x:c r="H29" s="25"/>
    </x:row>
    <x:row r="30" ht="26" customHeight="1">
      <x:c r="A30" s="25"/>
      <x:c r="B30" s="25"/>
      <x:c r="C30" s="25"/>
      <x:c r="D30" s="25"/>
      <x:c r="E30" s="25"/>
      <x:c r="F30" s="25"/>
      <x:c r="G30" s="25"/>
      <x:c r="H30" s="25"/>
    </x:row>
    <x:row r="31" ht="26" customHeight="1">
      <x:c r="A31" s="22"/>
      <x:c r="B31" s="22"/>
      <x:c r="C31" s="22"/>
      <x:c r="D31" s="22"/>
      <x:c r="E31" s="22"/>
      <x:c r="F31" s="22"/>
      <x:c r="G31" s="22"/>
      <x:c r="H31" s="22"/>
    </x:row>
    <x:row r="32" ht="26" customHeight="1">
      <x:c r="A32" s="22" t="str">
        <x:v>Use the sortable Market census, Owner evidence, Other evidence and Sources tables for audit. Ranking status covers every requested category. Price bands compare availability and advertised prices only. Sensitivity demonstrates identification limits and coding choices. The companion PDF explains the methodology.</x:v>
      </x:c>
      <x:c r="B32" s="22"/>
      <x:c r="C32" s="22"/>
      <x:c r="D32" s="22"/>
      <x:c r="E32" s="22"/>
      <x:c r="F32" s="22"/>
      <x:c r="G32" s="22"/>
      <x:c r="H32" s="22"/>
    </x:row>
    <x:row r="33" ht="26" customHeight="1">
      <x:c r="A33" s="22"/>
      <x:c r="B33" s="22"/>
      <x:c r="C33" s="22"/>
      <x:c r="D33" s="22"/>
      <x:c r="E33" s="22"/>
      <x:c r="F33" s="22"/>
      <x:c r="G33" s="22"/>
      <x:c r="H33" s="22"/>
    </x:row>
    <x:row r="34" ht="26" customHeight="1">
      <x:c r="A34" s="22"/>
      <x:c r="B34" s="22"/>
      <x:c r="C34" s="22"/>
      <x:c r="D34" s="22"/>
      <x:c r="E34" s="22"/>
      <x:c r="F34" s="22"/>
      <x:c r="G34" s="22"/>
      <x:c r="H34" s="22"/>
    </x:row>
    <x:row r="35" ht="26" customHeight="1">
      <x:c r="A35" s="22"/>
      <x:c r="B35" s="22"/>
      <x:c r="C35" s="22"/>
      <x:c r="D35" s="22"/>
      <x:c r="E35" s="22"/>
      <x:c r="F35" s="22"/>
      <x:c r="G35" s="22"/>
      <x:c r="H35" s="22"/>
    </x:row>
  </x:sheetData>
  <x:mergeCells>
    <x:mergeCell ref="A1:H2"/>
    <x:mergeCell ref="A3:H3"/>
    <x:mergeCell ref="A5:H7"/>
    <x:mergeCell ref="A9:D9"/>
    <x:mergeCell ref="C10:H15"/>
    <x:mergeCell ref="A17:H20"/>
    <x:mergeCell ref="A22:H25"/>
    <x:mergeCell ref="A27:H30"/>
    <x:mergeCell ref="A32:H34"/>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14" hidden="0" customWidth="1"/>
    <x:col min="2" max="2" width="18" hidden="0" customWidth="1"/>
    <x:col min="3" max="3" width="24" hidden="0" customWidth="1"/>
    <x:col min="4" max="4" width="23" hidden="0" customWidth="1"/>
    <x:col min="5" max="5" width="12" hidden="0" customWidth="1"/>
    <x:col min="6" max="6" width="17" hidden="0" customWidth="1"/>
    <x:col min="7" max="7" width="12" hidden="0" customWidth="1"/>
    <x:col min="8" max="8" width="25" hidden="0" customWidth="1"/>
    <x:col min="9" max="9" width="26" hidden="0" customWidth="1"/>
    <x:col min="10" max="10" width="14" hidden="0" customWidth="1"/>
    <x:col min="11" max="11" width="17" hidden="0" customWidth="1"/>
    <x:col min="12" max="12" width="36" hidden="0" customWidth="1"/>
    <x:col min="13" max="13" width="29" hidden="0" customWidth="1"/>
    <x:col min="14" max="14" width="18" hidden="0" customWidth="1"/>
    <x:col min="15" max="15" width="18" hidden="0" customWidth="1"/>
    <x:col min="16" max="16" width="18" hidden="0" customWidth="1"/>
    <x:col min="17" max="17" width="19" hidden="0" customWidth="1"/>
    <x:col min="18" max="18" width="16" hidden="0" customWidth="1"/>
    <x:col min="19" max="19" width="18" hidden="0" customWidth="1"/>
    <x:col min="20" max="20" width="14" hidden="0" customWidth="1"/>
    <x:col min="21" max="21" width="19" hidden="0" customWidth="1"/>
    <x:col min="22" max="22" width="19" hidden="0" customWidth="1"/>
    <x:col min="23" max="23" width="19" hidden="0" customWidth="1"/>
    <x:col min="24" max="24" width="19" hidden="0" customWidth="1"/>
    <x:col min="25" max="25" width="35" hidden="0" customWidth="1"/>
    <x:col min="26" max="26" width="35" hidden="0" customWidth="1"/>
    <x:col min="27" max="27" width="34" hidden="0" customWidth="1"/>
    <x:col min="28" max="28" width="38" hidden="0" customWidth="1"/>
    <x:col min="29" max="29" width="35" hidden="0" customWidth="1"/>
    <x:col min="30" max="30" width="37" hidden="0" customWidth="1"/>
    <x:col min="31" max="31" width="48" hidden="0" customWidth="1"/>
    <x:col min="32" max="32" width="55" hidden="0" customWidth="1"/>
    <x:col min="33" max="33" width="65" hidden="0" customWidth="1"/>
  </x:cols>
  <x:sheetData>
    <x:row r="1" ht="54" customHeight="1">
      <x:c r="A1" s="14" t="str">
        <x:v>Observation ID</x:v>
      </x:c>
      <x:c r="B1" s="14" t="str">
        <x:v>Manufacturer</x:v>
      </x:c>
      <x:c r="C1" s="14" t="str">
        <x:v>Model as reported</x:v>
      </x:c>
      <x:c r="D1" s="14" t="str">
        <x:v>Owner handle</x:v>
      </x:c>
      <x:c r="E1" s="14" t="str">
        <x:v>Source ID</x:v>
      </x:c>
      <x:c r="F1" s="14" t="str">
        <x:v>Observed post/update date</x:v>
      </x:c>
      <x:c r="G1" s="14" t="str">
        <x:v>Date precision</x:v>
      </x:c>
      <x:c r="H1" s="14" t="str">
        <x:v>Reported geography</x:v>
      </x:c>
      <x:c r="I1" s="14" t="str">
        <x:v>Owner verification</x:v>
      </x:c>
      <x:c r="J1" s="14" t="str">
        <x:v>Machines described</x:v>
      </x:c>
      <x:c r="K1" s="14" t="str">
        <x:v>Self-reported print hours</x:v>
      </x:c>
      <x:c r="L1" s="14" t="str">
        <x:v>Hours interpretation</x:v>
      </x:c>
      <x:c r="M1" s="14" t="str">
        <x:v>Ownership duration</x:v>
      </x:c>
      <x:c r="N1" s="14" t="str">
        <x:v>Raw negative posts coded (minimum)</x:v>
      </x:c>
      <x:c r="O1" s="14" t="str">
        <x:v>Positive/neutral observation flag</x:v>
      </x:c>
      <x:c r="P1" s="14" t="str">
        <x:v>All issue episodes (lower bound)</x:v>
      </x:c>
      <x:c r="Q1" s="14" t="str">
        <x:v>Machine-attributed candidate episodes</x:v>
      </x:c>
      <x:c r="R1" s="14" t="str">
        <x:v>Ambiguous episodes</x:v>
      </x:c>
      <x:c r="S1" s="14" t="str">
        <x:v>Highest owner-level severity</x:v>
      </x:c>
      <x:c r="T1" s="14" t="str">
        <x:v>Strong owner flag</x:v>
      </x:c>
      <x:c r="U1" s="14" t="str">
        <x:v>Primary coded machine episodes</x:v>
      </x:c>
      <x:c r="V1" s="14" t="str">
        <x:v>Primary plus ambiguous episodes</x:v>
      </x:c>
      <x:c r="W1" s="14" t="str">
        <x:v>Primary severity burden - low</x:v>
      </x:c>
      <x:c r="X1" s="14" t="str">
        <x:v>Primary severity burden - high</x:v>
      </x:c>
      <x:c r="Y1" s="14" t="str">
        <x:v>Attribution</x:v>
      </x:c>
      <x:c r="Z1" s="14" t="str">
        <x:v>Problem categories</x:v>
      </x:c>
      <x:c r="AA1" s="14" t="str">
        <x:v>Print-quality evidence</x:v>
      </x:c>
      <x:c r="AB1" s="14" t="str">
        <x:v>Support evidence</x:v>
      </x:c>
      <x:c r="AC1" s="14" t="str">
        <x:v>Outcome</x:v>
      </x:c>
      <x:c r="AD1" s="14" t="str">
        <x:v>Configuration / revision</x:v>
      </x:c>
      <x:c r="AE1" s="14" t="str">
        <x:v>Paraphrased observation</x:v>
      </x:c>
      <x:c r="AF1" s="14" t="str">
        <x:v>Deduplication / uncertainty</x:v>
      </x:c>
      <x:c r="AG1" s="14" t="str">
        <x:v>Direct source URL</x:v>
      </x:c>
    </x:row>
    <x:row r="2" ht="42" customHeight="1">
      <x:c r="A2" s="12" t="str">
        <x:v>O001</x:v>
      </x:c>
      <x:c r="B2" s="12" t="str">
        <x:v>Bambu Lab</x:v>
      </x:c>
      <x:c r="C2" s="12" t="str">
        <x:v>P1 series (exact model unknown)</x:v>
      </x:c>
      <x:c r="D2" s="12" t="str">
        <x:v>PandaFood</x:v>
      </x:c>
      <x:c r="E2" s="12" t="str">
        <x:v>O01</x:v>
      </x:c>
      <x:c r="F2" s="12" t="str">
        <x:v>2025-02-16</x:v>
      </x:c>
      <x:c r="G2" s="12" t="str">
        <x:v>day</x:v>
      </x:c>
      <x:c r="H2" s="12" t="str">
        <x:v>Unknown</x:v>
      </x:c>
      <x:c r="I2" s="12" t="str">
        <x:v>Strongly inferred owner/operator</x:v>
      </x:c>
      <x:c r="J2" s="12" t="n">
        <x:v>1</x:v>
      </x:c>
      <x:c r="K2" s="12" t="n">
        <x:v>40</x:v>
      </x:c>
      <x:c r="L2" s="12" t="str"/>
      <x:c r="M2" s="12" t="str">
        <x:v>6 days</x:v>
      </x:c>
      <x:c r="N2" s="15" t="n">
        <x:v>1</x:v>
      </x:c>
      <x:c r="O2" s="15" t="n">
        <x:v>0</x:v>
      </x:c>
      <x:c r="P2" s="15" t="n">
        <x:v>1</x:v>
      </x:c>
      <x:c r="Q2" s="15" t="n">
        <x:v>1</x:v>
      </x:c>
      <x:c r="R2" s="15" t="n">
        <x:v>0</x:v>
      </x:c>
      <x:c r="S2" s="15" t="n">
        <x:v>4</x:v>
      </x:c>
      <x:c r="T2" s="15" t="n">
        <x:f>IF(LEFT(I2,8)="Strongly",1,0)</x:f>
        <x:v>1</x:v>
      </x:c>
      <x:c r="U2" s="15" t="n">
        <x:f>IF(T2=1,Q2,0)</x:f>
        <x:v>1</x:v>
      </x:c>
      <x:c r="V2" s="15" t="n">
        <x:f>IF(T2=1,Q2+R2,0)</x:f>
        <x:v>1</x:v>
      </x:c>
      <x:c r="W2" s="15" t="n">
        <x:f>IF(T2=0,0,IF(A2="O013",8,IF(Q2=0,0,Q2*POWER(2,S2-1))))</x:f>
        <x:v>8</x:v>
      </x:c>
      <x:c r="X2" s="15" t="n">
        <x:f>IF(A2="O013",IF(T2=1,16,0),W2)</x:f>
        <x:v>8</x:v>
      </x:c>
      <x:c r="Y2" s="12" t="str">
        <x:v>Probably machine-related</x:v>
      </x:c>
      <x:c r="Z2" s="12" t="str">
        <x:v>Build surface / electronics</x:v>
      </x:c>
      <x:c r="AA2" s="12" t="str"/>
      <x:c r="AB2" s="12" t="str"/>
      <x:c r="AC2" s="12" t="str">
        <x:v>Repair status unclear</x:v>
      </x:c>
      <x:c r="AD2" s="12" t="str">
        <x:v>Revision/configuration unspecified</x:v>
      </x:c>
      <x:c r="AE2" s="12" t="str">
        <x:v>Heatbed reportedly failed during first week.</x:v>
      </x:c>
      <x:c r="AF2" s="12" t="str">
        <x:v>One owner-model observation; no cross-platform identity linkage established</x:v>
      </x:c>
      <x:c r="AG2" s="12" t="str">
        <x:v>https://forum.bambulab.com/t/running-cost-of-p1-series-printer/146174</x:v>
      </x:c>
    </x:row>
    <x:row r="3" ht="53" customHeight="1">
      <x:c r="A3" s="12" t="str">
        <x:v>O002</x:v>
      </x:c>
      <x:c r="B3" s="12" t="str">
        <x:v>Bambu Lab</x:v>
      </x:c>
      <x:c r="C3" s="12" t="str">
        <x:v>P1S</x:v>
      </x:c>
      <x:c r="D3" s="12" t="str">
        <x:v>BambuBanker</x:v>
      </x:c>
      <x:c r="E3" s="12" t="str">
        <x:v>O01</x:v>
      </x:c>
      <x:c r="F3" s="12" t="str">
        <x:v>2025-02-16</x:v>
      </x:c>
      <x:c r="G3" s="12" t="str">
        <x:v>day</x:v>
      </x:c>
      <x:c r="H3" s="12" t="str">
        <x:v>Unknown</x:v>
      </x:c>
      <x:c r="I3" s="12" t="str">
        <x:v>Strongly inferred owner/operator</x:v>
      </x:c>
      <x:c r="J3" s="12" t="n">
        <x:v>1</x:v>
      </x:c>
      <x:c r="K3" s="12" t="n">
        <x:v>1400</x:v>
      </x:c>
      <x:c r="L3" s="12" t="str"/>
      <x:c r="M3" s="12" t="str">
        <x:v>Purchased November 2024</x:v>
      </x:c>
      <x:c r="N3" s="15" t="n">
        <x:v>0</x:v>
      </x:c>
      <x:c r="O3" s="15" t="n">
        <x:v>1</x:v>
      </x:c>
      <x:c r="P3" s="15" t="n">
        <x:v>0</x:v>
      </x:c>
      <x:c r="Q3" s="15" t="n">
        <x:v>0</x:v>
      </x:c>
      <x:c r="R3" s="15" t="n">
        <x:v>0</x:v>
      </x:c>
      <x:c r="S3" s="15"/>
      <x:c r="T3" s="15" t="n">
        <x:f>IF(LEFT(I3,8)="Strongly",1,0)</x:f>
        <x:v>1</x:v>
      </x:c>
      <x:c r="U3" s="15" t="n">
        <x:f>IF(T3=1,Q3,0)</x:f>
        <x:v>0</x:v>
      </x:c>
      <x:c r="V3" s="15" t="n">
        <x:f>IF(T3=1,Q3+R3,0)</x:f>
        <x:v>0</x:v>
      </x:c>
      <x:c r="W3" s="15" t="n">
        <x:f>IF(T3=0,0,IF(A3="O013",8,IF(Q3=0,0,Q3*POWER(2,S3-1))))</x:f>
        <x:v>0</x:v>
      </x:c>
      <x:c r="X3" s="15" t="n">
        <x:f>IF(A3="O013",IF(T3=1,16,0),W3)</x:f>
        <x:v>0</x:v>
      </x:c>
      <x:c r="Y3" s="12" t="str">
        <x:v>Likely user/material-related</x:v>
      </x:c>
      <x:c r="Z3" s="12" t="str">
        <x:v>Maintenance / extrusion</x:v>
      </x:c>
      <x:c r="AA3" s="12" t="str"/>
      <x:c r="AB3" s="12" t="str"/>
      <x:c r="AC3" s="12" t="str"/>
      <x:c r="AD3" s="12" t="str">
        <x:v>Revision unspecified; spare-part intervention</x:v>
      </x:c>
      <x:c r="AE3" s="12" t="str">
        <x:v>No paid maintenance reported; spare-nozzle intervention and self-damaged connector mentioned.</x:v>
      </x:c>
      <x:c r="AF3" s="12" t="str">
        <x:v>One owner; maintenance narrative is not proof of zero intervention</x:v>
      </x:c>
      <x:c r="AG3" s="12" t="str">
        <x:v>https://forum.bambulab.com/t/running-cost-of-p1-series-printer/146174</x:v>
      </x:c>
    </x:row>
    <x:row r="4" ht="53" customHeight="1">
      <x:c r="A4" s="12" t="str">
        <x:v>O003</x:v>
      </x:c>
      <x:c r="B4" s="12" t="str">
        <x:v>Bambu Lab</x:v>
      </x:c>
      <x:c r="C4" s="12" t="str">
        <x:v>P1S</x:v>
      </x:c>
      <x:c r="D4" s="12" t="str">
        <x:v>DethBringa</x:v>
      </x:c>
      <x:c r="E4" s="12" t="str">
        <x:v>O01</x:v>
      </x:c>
      <x:c r="F4" s="12" t="str">
        <x:v>2025-02-17</x:v>
      </x:c>
      <x:c r="G4" s="12" t="str">
        <x:v>day</x:v>
      </x:c>
      <x:c r="H4" s="12" t="str">
        <x:v>Non-U.S. (self-described)</x:v>
      </x:c>
      <x:c r="I4" s="12" t="str">
        <x:v>Strongly inferred owner/operator</x:v>
      </x:c>
      <x:c r="J4" s="12" t="n">
        <x:v>1</x:v>
      </x:c>
      <x:c r="K4" s="12"/>
      <x:c r="L4" s="12" t="str"/>
      <x:c r="M4" s="12" t="str">
        <x:v>About 10 months</x:v>
      </x:c>
      <x:c r="N4" s="15" t="n">
        <x:v>2</x:v>
      </x:c>
      <x:c r="O4" s="15" t="n">
        <x:v>1</x:v>
      </x:c>
      <x:c r="P4" s="15" t="n">
        <x:v>2</x:v>
      </x:c>
      <x:c r="Q4" s="15" t="n">
        <x:v>0</x:v>
      </x:c>
      <x:c r="R4" s="15" t="n">
        <x:v>2</x:v>
      </x:c>
      <x:c r="S4" s="15" t="n">
        <x:v>3</x:v>
      </x:c>
      <x:c r="T4" s="15" t="n">
        <x:f>IF(LEFT(I4,8)="Strongly",1,0)</x:f>
        <x:v>1</x:v>
      </x:c>
      <x:c r="U4" s="15" t="n">
        <x:f>IF(T4=1,Q4,0)</x:f>
        <x:v>0</x:v>
      </x:c>
      <x:c r="V4" s="15" t="n">
        <x:f>IF(T4=1,Q4+R4,0)</x:f>
        <x:v>2</x:v>
      </x:c>
      <x:c r="W4" s="15" t="n">
        <x:f>IF(T4=0,0,IF(A4="O013",8,IF(Q4=0,0,Q4*POWER(2,S4-1))))</x:f>
        <x:v>0</x:v>
      </x:c>
      <x:c r="X4" s="15" t="n">
        <x:f>IF(A4="O013",IF(T4=1,16,0),W4)</x:f>
        <x:v>0</x:v>
      </x:c>
      <x:c r="Y4" s="12" t="str">
        <x:v>Ambiguous</x:v>
      </x:c>
      <x:c r="Z4" s="12" t="str">
        <x:v>Firmware / networking / AMS</x:v>
      </x:c>
      <x:c r="AA4" s="12" t="str"/>
      <x:c r="AB4" s="12" t="str"/>
      <x:c r="AC4" s="12" t="str"/>
      <x:c r="AD4" s="12" t="str">
        <x:v>Revision/configuration unspecified</x:v>
      </x:c>
      <x:c r="AE4" s="12" t="str">
        <x:v>Early plate damage and later storage/network/feeding issues; cause unresolved.</x:v>
      </x:c>
      <x:c r="AF4" s="12" t="str">
        <x:v>Two negative posts consolidated; early plate event and later operational episode retained separately; non-U.S.</x:v>
      </x:c>
      <x:c r="AG4" s="12" t="str">
        <x:v>https://forum.bambulab.com/t/running-cost-of-p1-series-printer/146174</x:v>
      </x:c>
    </x:row>
    <x:row r="5" ht="42" customHeight="1">
      <x:c r="A5" s="12" t="str">
        <x:v>O004</x:v>
      </x:c>
      <x:c r="B5" s="12" t="str">
        <x:v>Bambu Lab</x:v>
      </x:c>
      <x:c r="C5" s="12" t="str">
        <x:v>P1S</x:v>
      </x:c>
      <x:c r="D5" s="12" t="str">
        <x:v>JamesDaRock</x:v>
      </x:c>
      <x:c r="E5" s="12" t="str">
        <x:v>O02</x:v>
      </x:c>
      <x:c r="F5" s="12" t="str">
        <x:v>2026-04-10</x:v>
      </x:c>
      <x:c r="G5" s="12" t="str">
        <x:v>day</x:v>
      </x:c>
      <x:c r="H5" s="12" t="str">
        <x:v>Unknown</x:v>
      </x:c>
      <x:c r="I5" s="12" t="str">
        <x:v>Strongly inferred owner/operator</x:v>
      </x:c>
      <x:c r="J5" s="12" t="n">
        <x:v>2</x:v>
      </x:c>
      <x:c r="K5" s="12" t="n">
        <x:v>868</x:v>
      </x:c>
      <x:c r="L5" s="12" t="str">
        <x:v>Sum of 630 h and 238 h machines</x:v>
      </x:c>
      <x:c r="M5" s="12" t="str"/>
      <x:c r="N5" s="15" t="n">
        <x:v>1</x:v>
      </x:c>
      <x:c r="O5" s="15" t="n">
        <x:v>1</x:v>
      </x:c>
      <x:c r="P5" s="15" t="n">
        <x:v>2</x:v>
      </x:c>
      <x:c r="Q5" s="15" t="n">
        <x:v>0</x:v>
      </x:c>
      <x:c r="R5" s="15" t="n">
        <x:v>1</x:v>
      </x:c>
      <x:c r="S5" s="15" t="n">
        <x:v>3</x:v>
      </x:c>
      <x:c r="T5" s="15" t="n">
        <x:f>IF(LEFT(I5,8)="Strongly",1,0)</x:f>
        <x:v>1</x:v>
      </x:c>
      <x:c r="U5" s="15" t="n">
        <x:f>IF(T5=1,Q5,0)</x:f>
        <x:v>0</x:v>
      </x:c>
      <x:c r="V5" s="15" t="n">
        <x:f>IF(T5=1,Q5+R5,0)</x:f>
        <x:v>1</x:v>
      </x:c>
      <x:c r="W5" s="15" t="n">
        <x:f>IF(T5=0,0,IF(A5="O013",8,IF(Q5=0,0,Q5*POWER(2,S5-1))))</x:f>
        <x:v>0</x:v>
      </x:c>
      <x:c r="X5" s="15" t="n">
        <x:f>IF(A5="O013",IF(T5=1,16,0),W5)</x:f>
        <x:v>0</x:v>
      </x:c>
      <x:c r="Y5" s="12" t="str">
        <x:v>Mixed: one ambiguous; one likely user-related</x:v>
      </x:c>
      <x:c r="Z5" s="12" t="str">
        <x:v>Print quality / configuration</x:v>
      </x:c>
      <x:c r="AA5" s="12" t="str"/>
      <x:c r="AB5" s="12" t="str"/>
      <x:c r="AC5" s="12" t="str"/>
      <x:c r="AD5" s="12" t="str">
        <x:v>DiamondBack nozzle modification</x:v>
      </x:c>
      <x:c r="AE5" s="12" t="str">
        <x:v>One plate failure per machine; one linked to wrong nozzle profile.</x:v>
      </x:c>
      <x:c r="AF5" s="12" t="str">
        <x:v>Two machines, one owner cluster; two failures are not independent owners</x:v>
      </x:c>
      <x:c r="AG5" s="12" t="str">
        <x:v>https://forum.bambulab.com/t/p1s-in-real-world-24-7-use-reliability-after-600-hours/248060</x:v>
      </x:c>
    </x:row>
    <x:row r="6" ht="42" customHeight="1">
      <x:c r="A6" s="12" t="str">
        <x:v>O005</x:v>
      </x:c>
      <x:c r="B6" s="12" t="str">
        <x:v>Bambu Lab</x:v>
      </x:c>
      <x:c r="C6" s="12" t="str">
        <x:v>P1S</x:v>
      </x:c>
      <x:c r="D6" s="12" t="str">
        <x:v>beegee-rakwireless</x:v>
      </x:c>
      <x:c r="E6" s="12" t="str">
        <x:v>O02</x:v>
      </x:c>
      <x:c r="F6" s="12" t="str">
        <x:v>2026-04-10</x:v>
      </x:c>
      <x:c r="G6" s="12" t="str">
        <x:v>day</x:v>
      </x:c>
      <x:c r="H6" s="12" t="str">
        <x:v>Unknown</x:v>
      </x:c>
      <x:c r="I6" s="12" t="str">
        <x:v>Strongly inferred owner/operator</x:v>
      </x:c>
      <x:c r="J6" s="12" t="n">
        <x:v>1</x:v>
      </x:c>
      <x:c r="K6" s="12" t="n">
        <x:v>582</x:v>
      </x:c>
      <x:c r="L6" s="12" t="str"/>
      <x:c r="M6" s="12" t="str">
        <x:v>Purchased October 2025</x:v>
      </x:c>
      <x:c r="N6" s="15" t="n">
        <x:v>0</x:v>
      </x:c>
      <x:c r="O6" s="15" t="n">
        <x:v>1</x:v>
      </x:c>
      <x:c r="P6" s="15" t="n">
        <x:v>0</x:v>
      </x:c>
      <x:c r="Q6" s="15" t="n">
        <x:v>0</x:v>
      </x:c>
      <x:c r="R6" s="15" t="n">
        <x:v>0</x:v>
      </x:c>
      <x:c r="S6" s="15"/>
      <x:c r="T6" s="15" t="n">
        <x:f>IF(LEFT(I6,8)="Strongly",1,0)</x:f>
        <x:v>1</x:v>
      </x:c>
      <x:c r="U6" s="15" t="n">
        <x:f>IF(T6=1,Q6,0)</x:f>
        <x:v>0</x:v>
      </x:c>
      <x:c r="V6" s="15" t="n">
        <x:f>IF(T6=1,Q6+R6,0)</x:f>
        <x:v>0</x:v>
      </x:c>
      <x:c r="W6" s="15" t="n">
        <x:f>IF(T6=0,0,IF(A6="O013",8,IF(Q6=0,0,Q6*POWER(2,S6-1))))</x:f>
        <x:v>0</x:v>
      </x:c>
      <x:c r="X6" s="15" t="n">
        <x:f>IF(A6="O013",IF(T6=1,16,0),W6)</x:f>
        <x:v>0</x:v>
      </x:c>
      <x:c r="Y6" s="12" t="str">
        <x:v>No qualifying issue described</x:v>
      </x:c>
      <x:c r="Z6" s="12" t="str"/>
      <x:c r="AA6" s="12" t="str">
        <x:v>Positive narrative; no standardized measurement</x:v>
      </x:c>
      <x:c r="AB6" s="12" t="str"/>
      <x:c r="AC6" s="12" t="str"/>
      <x:c r="AD6" s="12" t="str">
        <x:v>Revision/configuration unspecified</x:v>
      </x:c>
      <x:c r="AE6" s="12" t="str">
        <x:v>Original nozzle and plate; one maintenance session; AMS satisfactory.</x:v>
      </x:c>
      <x:c r="AF6" s="12" t="str">
        <x:v>One owner-model observation; no cross-platform identity linkage established</x:v>
      </x:c>
      <x:c r="AG6" s="12" t="str">
        <x:v>https://forum.bambulab.com/t/p1s-in-real-world-24-7-use-reliability-after-600-hours/248060</x:v>
      </x:c>
    </x:row>
    <x:row r="7" ht="42" customHeight="1">
      <x:c r="A7" s="12" t="str">
        <x:v>O006</x:v>
      </x:c>
      <x:c r="B7" s="12" t="str">
        <x:v>Bambu Lab</x:v>
      </x:c>
      <x:c r="C7" s="12" t="str">
        <x:v>P1S</x:v>
      </x:c>
      <x:c r="D7" s="12" t="str">
        <x:v>GA3D</x:v>
      </x:c>
      <x:c r="E7" s="12" t="str">
        <x:v>O03</x:v>
      </x:c>
      <x:c r="F7" s="12" t="str">
        <x:v>2026-08-30</x:v>
      </x:c>
      <x:c r="G7" s="12" t="str">
        <x:v>day</x:v>
      </x:c>
      <x:c r="H7" s="12" t="str">
        <x:v>Unknown</x:v>
      </x:c>
      <x:c r="I7" s="12" t="str">
        <x:v>Strongly inferred owner/operator</x:v>
      </x:c>
      <x:c r="J7" s="12" t="n">
        <x:v>2</x:v>
      </x:c>
      <x:c r="K7" s="12" t="n">
        <x:v>9000</x:v>
      </x:c>
      <x:c r="L7" s="12" t="str">
        <x:v>Lower bound: 3,500+ and 5,500 hours</x:v>
      </x:c>
      <x:c r="M7" s="12" t="str"/>
      <x:c r="N7" s="15" t="n">
        <x:v>1</x:v>
      </x:c>
      <x:c r="O7" s="15" t="n">
        <x:v>1</x:v>
      </x:c>
      <x:c r="P7" s="15" t="n">
        <x:v>2</x:v>
      </x:c>
      <x:c r="Q7" s="15" t="n">
        <x:v>0</x:v>
      </x:c>
      <x:c r="R7" s="15" t="n">
        <x:v>2</x:v>
      </x:c>
      <x:c r="S7" s="15" t="n">
        <x:v>3</x:v>
      </x:c>
      <x:c r="T7" s="15" t="n">
        <x:f>IF(LEFT(I7,8)="Strongly",1,0)</x:f>
        <x:v>1</x:v>
      </x:c>
      <x:c r="U7" s="15" t="n">
        <x:f>IF(T7=1,Q7,0)</x:f>
        <x:v>0</x:v>
      </x:c>
      <x:c r="V7" s="15" t="n">
        <x:f>IF(T7=1,Q7+R7,0)</x:f>
        <x:v>2</x:v>
      </x:c>
      <x:c r="W7" s="15" t="n">
        <x:f>IF(T7=0,0,IF(A7="O013",8,IF(Q7=0,0,Q7*POWER(2,S7-1))))</x:f>
        <x:v>0</x:v>
      </x:c>
      <x:c r="X7" s="15" t="n">
        <x:f>IF(A7="O013",IF(T7=1,16,0),W7)</x:f>
        <x:v>0</x:v>
      </x:c>
      <x:c r="Y7" s="12" t="str">
        <x:v>Ambiguous</x:v>
      </x:c>
      <x:c r="Z7" s="12" t="str">
        <x:v>Extrusion / long-term / print quality</x:v>
      </x:c>
      <x:c r="AA7" s="12" t="str"/>
      <x:c r="AB7" s="12" t="str"/>
      <x:c r="AC7" s="12" t="str"/>
      <x:c r="AD7" s="12" t="str">
        <x:v>Replacement/hardened nozzles and gears; rollback attempted</x:v>
      </x:c>
      <x:c r="AE7" s="12" t="str">
        <x:v>Both long-used machines developed recurrent extrusion problems.</x:v>
      </x:c>
      <x:c r="AF7" s="12" t="str">
        <x:v>One owner, two machine-level episodes; linked follow-ups not new incidents</x:v>
      </x:c>
      <x:c r="AG7" s="12" t="str">
        <x:v>https://forum.bambulab.com/t/both-p1s-printers-suddenly-failing-prints-and-clogging/258966</x:v>
      </x:c>
    </x:row>
    <x:row r="8" ht="66" customHeight="1">
      <x:c r="A8" s="12" t="str">
        <x:v>O007</x:v>
      </x:c>
      <x:c r="B8" s="12" t="str">
        <x:v>Prusa Research</x:v>
      </x:c>
      <x:c r="C8" s="12" t="str">
        <x:v>MK4S</x:v>
      </x:c>
      <x:c r="D8" s="12" t="str">
        <x:v>yossarianmtu</x:v>
      </x:c>
      <x:c r="E8" s="12" t="str">
        <x:v>O04</x:v>
      </x:c>
      <x:c r="F8" s="12" t="str">
        <x:v>2024-11-28</x:v>
      </x:c>
      <x:c r="G8" s="12" t="str">
        <x:v>day</x:v>
      </x:c>
      <x:c r="H8" s="12" t="str">
        <x:v>Unknown</x:v>
      </x:c>
      <x:c r="I8" s="12" t="str">
        <x:v>Strongly inferred owner/operator</x:v>
      </x:c>
      <x:c r="J8" s="12" t="n">
        <x:v>1</x:v>
      </x:c>
      <x:c r="K8" s="12"/>
      <x:c r="L8" s="12" t="str"/>
      <x:c r="M8" s="12" t="str"/>
      <x:c r="N8" s="15" t="n">
        <x:v>2</x:v>
      </x:c>
      <x:c r="O8" s="15" t="n">
        <x:v>0</x:v>
      </x:c>
      <x:c r="P8" s="15" t="n">
        <x:v>1</x:v>
      </x:c>
      <x:c r="Q8" s="15" t="n">
        <x:v>0</x:v>
      </x:c>
      <x:c r="R8" s="15" t="n">
        <x:v>1</x:v>
      </x:c>
      <x:c r="S8" s="15" t="n">
        <x:v>3</x:v>
      </x:c>
      <x:c r="T8" s="15" t="n">
        <x:f>IF(LEFT(I8,8)="Strongly",1,0)</x:f>
        <x:v>1</x:v>
      </x:c>
      <x:c r="U8" s="15" t="n">
        <x:f>IF(T8=1,Q8,0)</x:f>
        <x:v>0</x:v>
      </x:c>
      <x:c r="V8" s="15" t="n">
        <x:f>IF(T8=1,Q8+R8,0)</x:f>
        <x:v>1</x:v>
      </x:c>
      <x:c r="W8" s="15" t="n">
        <x:f>IF(T8=0,0,IF(A8="O013",8,IF(Q8=0,0,Q8*POWER(2,S8-1))))</x:f>
        <x:v>0</x:v>
      </x:c>
      <x:c r="X8" s="15" t="n">
        <x:f>IF(A8="O013",IF(T8=1,16,0),W8)</x:f>
        <x:v>0</x:v>
      </x:c>
      <x:c r="Y8" s="12" t="str">
        <x:v>Ambiguous</x:v>
      </x:c>
      <x:c r="Z8" s="12" t="str">
        <x:v>Cooling / build surface / quality</x:v>
      </x:c>
      <x:c r="AA8" s="12" t="str">
        <x:v>Adhesion/cooling complaint</x:v>
      </x:c>
      <x:c r="AB8" s="12" t="str"/>
      <x:c r="AC8" s="12" t="str"/>
      <x:c r="AD8" s="12" t="str">
        <x:v>Owner-installed MK4 to MK4S upgrade</x:v>
      </x:c>
      <x:c r="AE8" s="12" t="str">
        <x:v>Warping after upgrade improved with lower fan setting.</x:v>
      </x:c>
      <x:c r="AF8" s="12" t="str">
        <x:v>Original account plus resolution update consolidated; date is last observed update</x:v>
      </x:c>
      <x:c r="AG8" s="12" t="str">
        <x:v>https://forum.prusa3d.com/forum/english-forum-original-prusa-i3-mk4s-assembly-and-first-prints-troubleshooting/too-much-part-cooling-after-upgrade-from-mk4-to-mk4s/?language=es</x:v>
      </x:c>
    </x:row>
    <x:row r="9" ht="66" customHeight="1">
      <x:c r="A9" s="12" t="str">
        <x:v>O008</x:v>
      </x:c>
      <x:c r="B9" s="12" t="str">
        <x:v>Prusa Research</x:v>
      </x:c>
      <x:c r="C9" s="12" t="str">
        <x:v>MK4S</x:v>
      </x:c>
      <x:c r="D9" s="12" t="str">
        <x:v>Burnsie</x:v>
      </x:c>
      <x:c r="E9" s="12" t="str">
        <x:v>O04</x:v>
      </x:c>
      <x:c r="F9" s="12"/>
      <x:c r="G9" s="12" t="str">
        <x:v>unknown</x:v>
      </x:c>
      <x:c r="H9" s="12" t="str">
        <x:v>Unknown</x:v>
      </x:c>
      <x:c r="I9" s="12" t="str">
        <x:v>Strongly inferred owner/operator</x:v>
      </x:c>
      <x:c r="J9" s="12" t="n">
        <x:v>1</x:v>
      </x:c>
      <x:c r="K9" s="12"/>
      <x:c r="L9" s="12" t="str"/>
      <x:c r="M9" s="12" t="str"/>
      <x:c r="N9" s="15" t="n">
        <x:v>1</x:v>
      </x:c>
      <x:c r="O9" s="15" t="n">
        <x:v>0</x:v>
      </x:c>
      <x:c r="P9" s="15" t="n">
        <x:v>1</x:v>
      </x:c>
      <x:c r="Q9" s="15" t="n">
        <x:v>0</x:v>
      </x:c>
      <x:c r="R9" s="15" t="n">
        <x:v>1</x:v>
      </x:c>
      <x:c r="S9" s="15" t="n">
        <x:v>3</x:v>
      </x:c>
      <x:c r="T9" s="15" t="n">
        <x:f>IF(LEFT(I9,8)="Strongly",1,0)</x:f>
        <x:v>1</x:v>
      </x:c>
      <x:c r="U9" s="15" t="n">
        <x:f>IF(T9=1,Q9,0)</x:f>
        <x:v>0</x:v>
      </x:c>
      <x:c r="V9" s="15" t="n">
        <x:f>IF(T9=1,Q9+R9,0)</x:f>
        <x:v>1</x:v>
      </x:c>
      <x:c r="W9" s="15" t="n">
        <x:f>IF(T9=0,0,IF(A9="O013",8,IF(Q9=0,0,Q9*POWER(2,S9-1))))</x:f>
        <x:v>0</x:v>
      </x:c>
      <x:c r="X9" s="15" t="n">
        <x:f>IF(A9="O013",IF(T9=1,16,0),W9)</x:f>
        <x:v>0</x:v>
      </x:c>
      <x:c r="Y9" s="12" t="str">
        <x:v>Ambiguous</x:v>
      </x:c>
      <x:c r="Z9" s="12" t="str">
        <x:v>Print quality / cooling</x:v>
      </x:c>
      <x:c r="AA9" s="12" t="str"/>
      <x:c r="AB9" s="12" t="str"/>
      <x:c r="AC9" s="12" t="str"/>
      <x:c r="AD9" s="12" t="str">
        <x:v>Owner-installed upgrade</x:v>
      </x:c>
      <x:c r="AE9" s="12" t="str">
        <x:v>PETG adhesion and warping concern after upgrade.</x:v>
      </x:c>
      <x:c r="AF9" s="12" t="str">
        <x:v>One owner-model observation; no cross-platform identity linkage established</x:v>
      </x:c>
      <x:c r="AG9" s="12" t="str">
        <x:v>https://forum.prusa3d.com/forum/english-forum-original-prusa-i3-mk4s-assembly-and-first-prints-troubleshooting/too-much-part-cooling-after-upgrade-from-mk4-to-mk4s/?language=es</x:v>
      </x:c>
    </x:row>
    <x:row r="10" ht="66" customHeight="1">
      <x:c r="A10" s="12" t="str">
        <x:v>O009</x:v>
      </x:c>
      <x:c r="B10" s="12" t="str">
        <x:v>Prusa Research</x:v>
      </x:c>
      <x:c r="C10" s="12" t="str">
        <x:v>MK4S</x:v>
      </x:c>
      <x:c r="D10" s="12" t="str">
        <x:v>Brian (@brian-12)</x:v>
      </x:c>
      <x:c r="E10" s="12" t="str">
        <x:v>O04</x:v>
      </x:c>
      <x:c r="F10" s="12"/>
      <x:c r="G10" s="12" t="str">
        <x:v>unknown</x:v>
      </x:c>
      <x:c r="H10" s="12" t="str">
        <x:v>Unknown</x:v>
      </x:c>
      <x:c r="I10" s="12" t="str">
        <x:v>Strongly inferred owner/operator</x:v>
      </x:c>
      <x:c r="J10" s="12" t="n">
        <x:v>1</x:v>
      </x:c>
      <x:c r="K10" s="12"/>
      <x:c r="L10" s="12" t="str"/>
      <x:c r="M10" s="12" t="str"/>
      <x:c r="N10" s="15" t="n">
        <x:v>0</x:v>
      </x:c>
      <x:c r="O10" s="15" t="n">
        <x:v>1</x:v>
      </x:c>
      <x:c r="P10" s="15" t="n">
        <x:v>0</x:v>
      </x:c>
      <x:c r="Q10" s="15" t="n">
        <x:v>0</x:v>
      </x:c>
      <x:c r="R10" s="15" t="n">
        <x:v>0</x:v>
      </x:c>
      <x:c r="S10" s="15"/>
      <x:c r="T10" s="15" t="n">
        <x:f>IF(LEFT(I10,8)="Strongly",1,0)</x:f>
        <x:v>1</x:v>
      </x:c>
      <x:c r="U10" s="15" t="n">
        <x:f>IF(T10=1,Q10,0)</x:f>
        <x:v>0</x:v>
      </x:c>
      <x:c r="V10" s="15" t="n">
        <x:f>IF(T10=1,Q10+R10,0)</x:f>
        <x:v>0</x:v>
      </x:c>
      <x:c r="W10" s="15" t="n">
        <x:f>IF(T10=0,0,IF(A10="O013",8,IF(Q10=0,0,Q10*POWER(2,S10-1))))</x:f>
        <x:v>0</x:v>
      </x:c>
      <x:c r="X10" s="15" t="n">
        <x:f>IF(A10="O013",IF(T10=1,16,0),W10)</x:f>
        <x:v>0</x:v>
      </x:c>
      <x:c r="Y10" s="12" t="str">
        <x:v>No qualifying issue described</x:v>
      </x:c>
      <x:c r="Z10" s="12" t="str"/>
      <x:c r="AA10" s="12" t="str">
        <x:v>Positive narrative</x:v>
      </x:c>
      <x:c r="AB10" s="12" t="str"/>
      <x:c r="AC10" s="12" t="str"/>
      <x:c r="AD10" s="12" t="str">
        <x:v>Owner-installed upgrade</x:v>
      </x:c>
      <x:c r="AE10" s="12" t="str">
        <x:v>Reports successful upgrade and improved PETG cooling.</x:v>
      </x:c>
      <x:c r="AF10" s="12" t="str">
        <x:v>Repeated positive replies consolidated</x:v>
      </x:c>
      <x:c r="AG10" s="12" t="str">
        <x:v>https://forum.prusa3d.com/forum/english-forum-original-prusa-i3-mk4s-assembly-and-first-prints-troubleshooting/too-much-part-cooling-after-upgrade-from-mk4-to-mk4s/?language=es</x:v>
      </x:c>
    </x:row>
    <x:row r="11" ht="66" customHeight="1">
      <x:c r="A11" s="12" t="str">
        <x:v>O010</x:v>
      </x:c>
      <x:c r="B11" s="12" t="str">
        <x:v>Prusa Research</x:v>
      </x:c>
      <x:c r="C11" s="12" t="str">
        <x:v>MK4S</x:v>
      </x:c>
      <x:c r="D11" s="12" t="str">
        <x:v>CaribouJim</x:v>
      </x:c>
      <x:c r="E11" s="12" t="str">
        <x:v>O04</x:v>
      </x:c>
      <x:c r="F11" s="12"/>
      <x:c r="G11" s="12" t="str">
        <x:v>unknown</x:v>
      </x:c>
      <x:c r="H11" s="12" t="str">
        <x:v>Unknown</x:v>
      </x:c>
      <x:c r="I11" s="12" t="str">
        <x:v>Strongly inferred owner/operator</x:v>
      </x:c>
      <x:c r="J11" s="12" t="n">
        <x:v>1</x:v>
      </x:c>
      <x:c r="K11" s="12"/>
      <x:c r="L11" s="12" t="str"/>
      <x:c r="M11" s="12" t="str"/>
      <x:c r="N11" s="15" t="n">
        <x:v>1</x:v>
      </x:c>
      <x:c r="O11" s="15" t="n">
        <x:v>0</x:v>
      </x:c>
      <x:c r="P11" s="15" t="n">
        <x:v>1</x:v>
      </x:c>
      <x:c r="Q11" s="15" t="n">
        <x:v>0</x:v>
      </x:c>
      <x:c r="R11" s="15" t="n">
        <x:v>1</x:v>
      </x:c>
      <x:c r="S11" s="15" t="n">
        <x:v>3</x:v>
      </x:c>
      <x:c r="T11" s="15" t="n">
        <x:f>IF(LEFT(I11,8)="Strongly",1,0)</x:f>
        <x:v>1</x:v>
      </x:c>
      <x:c r="U11" s="15" t="n">
        <x:f>IF(T11=1,Q11,0)</x:f>
        <x:v>0</x:v>
      </x:c>
      <x:c r="V11" s="15" t="n">
        <x:f>IF(T11=1,Q11+R11,0)</x:f>
        <x:v>1</x:v>
      </x:c>
      <x:c r="W11" s="15" t="n">
        <x:f>IF(T11=0,0,IF(A11="O013",8,IF(Q11=0,0,Q11*POWER(2,S11-1))))</x:f>
        <x:v>0</x:v>
      </x:c>
      <x:c r="X11" s="15" t="n">
        <x:f>IF(A11="O013",IF(T11=1,16,0),W11)</x:f>
        <x:v>0</x:v>
      </x:c>
      <x:c r="Y11" s="12" t="str">
        <x:v>Ambiguous</x:v>
      </x:c>
      <x:c r="Z11" s="12" t="str">
        <x:v>Print quality / cooling / support</x:v>
      </x:c>
      <x:c r="AA11" s="12" t="str"/>
      <x:c r="AB11" s="12" t="str">
        <x:v>Reports lengthy support troubleshooting without full resolution</x:v>
      </x:c>
      <x:c r="AC11" s="12" t="str"/>
      <x:c r="AD11" s="12" t="str">
        <x:v>Owner-installed upgrade</x:v>
      </x:c>
      <x:c r="AE11" s="12" t="str">
        <x:v>Fan reduction helped adhesion but compromised other quality.</x:v>
      </x:c>
      <x:c r="AF11" s="12" t="str">
        <x:v>One owner-model observation; no cross-platform identity linkage established</x:v>
      </x:c>
      <x:c r="AG11" s="12" t="str">
        <x:v>https://forum.prusa3d.com/forum/english-forum-original-prusa-i3-mk4s-assembly-and-first-prints-troubleshooting/too-much-part-cooling-after-upgrade-from-mk4-to-mk4s/?language=es</x:v>
      </x:c>
    </x:row>
    <x:row r="12" ht="42" customHeight="1">
      <x:c r="A12" s="12" t="str">
        <x:v>O011</x:v>
      </x:c>
      <x:c r="B12" s="12" t="str">
        <x:v>Creality</x:v>
      </x:c>
      <x:c r="C12" s="12" t="str">
        <x:v>K1 Max</x:v>
      </x:c>
      <x:c r="D12" s="12" t="str">
        <x:v>user6711608447</x:v>
      </x:c>
      <x:c r="E12" s="12" t="str">
        <x:v>O05</x:v>
      </x:c>
      <x:c r="F12" s="12" t="str">
        <x:v>2026-04-27</x:v>
      </x:c>
      <x:c r="G12" s="12" t="str">
        <x:v>day</x:v>
      </x:c>
      <x:c r="H12" s="12" t="str">
        <x:v>Unknown</x:v>
      </x:c>
      <x:c r="I12" s="12" t="str">
        <x:v>Strongly inferred owner/operator</x:v>
      </x:c>
      <x:c r="J12" s="12" t="n">
        <x:v>1</x:v>
      </x:c>
      <x:c r="K12" s="12"/>
      <x:c r="L12" s="12" t="str"/>
      <x:c r="M12" s="12" t="str">
        <x:v>Over one year</x:v>
      </x:c>
      <x:c r="N12" s="15" t="n">
        <x:v>1</x:v>
      </x:c>
      <x:c r="O12" s="15" t="n">
        <x:v>0</x:v>
      </x:c>
      <x:c r="P12" s="15" t="n">
        <x:v>1</x:v>
      </x:c>
      <x:c r="Q12" s="15" t="n">
        <x:v>1</x:v>
      </x:c>
      <x:c r="R12" s="15" t="n">
        <x:v>0</x:v>
      </x:c>
      <x:c r="S12" s="15" t="n">
        <x:v>4</x:v>
      </x:c>
      <x:c r="T12" s="15" t="n">
        <x:f>IF(LEFT(I12,8)="Strongly",1,0)</x:f>
        <x:v>1</x:v>
      </x:c>
      <x:c r="U12" s="15" t="n">
        <x:f>IF(T12=1,Q12,0)</x:f>
        <x:v>1</x:v>
      </x:c>
      <x:c r="V12" s="15" t="n">
        <x:f>IF(T12=1,Q12+R12,0)</x:f>
        <x:v>1</x:v>
      </x:c>
      <x:c r="W12" s="15" t="n">
        <x:f>IF(T12=0,0,IF(A12="O013",8,IF(Q12=0,0,Q12*POWER(2,S12-1))))</x:f>
        <x:v>8</x:v>
      </x:c>
      <x:c r="X12" s="15" t="n">
        <x:f>IF(A12="O013",IF(T12=1,16,0),W12)</x:f>
        <x:v>8</x:v>
      </x:c>
      <x:c r="Y12" s="12" t="str">
        <x:v>Probably machine-related</x:v>
      </x:c>
      <x:c r="Z12" s="12" t="str">
        <x:v>Mechanical / cables / display / long-term</x:v>
      </x:c>
      <x:c r="AA12" s="12" t="str"/>
      <x:c r="AB12" s="12" t="str"/>
      <x:c r="AC12" s="12" t="str"/>
      <x:c r="AD12" s="12" t="str">
        <x:v>Revision/configuration unspecified</x:v>
      </x:c>
      <x:c r="AE12" s="12" t="str">
        <x:v>Lab operator reports belts, connectors and display replacement.</x:v>
      </x:c>
      <x:c r="AF12" s="12" t="str">
        <x:v>Several component problems; one episode lower bound because chronology is incomplete</x:v>
      </x:c>
      <x:c r="AG12" s="12" t="str">
        <x:v>https://forum.creality.com/t/k2-plus-long-term-reliability/50845</x:v>
      </x:c>
    </x:row>
    <x:row r="13" ht="42" customHeight="1">
      <x:c r="A13" s="12" t="str">
        <x:v>O012</x:v>
      </x:c>
      <x:c r="B13" s="12" t="str">
        <x:v>Creality</x:v>
      </x:c>
      <x:c r="C13" s="12" t="str">
        <x:v>K2 Plus</x:v>
      </x:c>
      <x:c r="D13" s="12" t="str">
        <x:v>BoBL</x:v>
      </x:c>
      <x:c r="E13" s="12" t="str">
        <x:v>O05</x:v>
      </x:c>
      <x:c r="F13" s="12" t="str">
        <x:v>2026-04-27</x:v>
      </x:c>
      <x:c r="G13" s="12" t="str">
        <x:v>day</x:v>
      </x:c>
      <x:c r="H13" s="12" t="str">
        <x:v>Unknown</x:v>
      </x:c>
      <x:c r="I13" s="12" t="str">
        <x:v>Strongly inferred owner/operator</x:v>
      </x:c>
      <x:c r="J13" s="12" t="n">
        <x:v>1</x:v>
      </x:c>
      <x:c r="K13" s="12" t="n">
        <x:v>910</x:v>
      </x:c>
      <x:c r="L13" s="12" t="str"/>
      <x:c r="M13" s="12" t="str">
        <x:v>About one year</x:v>
      </x:c>
      <x:c r="N13" s="15" t="n">
        <x:v>1</x:v>
      </x:c>
      <x:c r="O13" s="15" t="n">
        <x:v>1</x:v>
      </x:c>
      <x:c r="P13" s="15" t="n">
        <x:v>1</x:v>
      </x:c>
      <x:c r="Q13" s="15" t="n">
        <x:v>1</x:v>
      </x:c>
      <x:c r="R13" s="15" t="n">
        <x:v>0</x:v>
      </x:c>
      <x:c r="S13" s="15" t="n">
        <x:v>3</x:v>
      </x:c>
      <x:c r="T13" s="15" t="n">
        <x:f>IF(LEFT(I13,8)="Strongly",1,0)</x:f>
        <x:v>1</x:v>
      </x:c>
      <x:c r="U13" s="15" t="n">
        <x:f>IF(T13=1,Q13,0)</x:f>
        <x:v>1</x:v>
      </x:c>
      <x:c r="V13" s="15" t="n">
        <x:f>IF(T13=1,Q13+R13,0)</x:f>
        <x:v>1</x:v>
      </x:c>
      <x:c r="W13" s="15" t="n">
        <x:f>IF(T13=0,0,IF(A13="O013",8,IF(Q13=0,0,Q13*POWER(2,S13-1))))</x:f>
        <x:v>4</x:v>
      </x:c>
      <x:c r="X13" s="15" t="n">
        <x:f>IF(A13="O013",IF(T13=1,16,0),W13)</x:f>
        <x:v>4</x:v>
      </x:c>
      <x:c r="Y13" s="12" t="str">
        <x:v>Probably machine-related (firmware episode only)</x:v>
      </x:c>
      <x:c r="Z13" s="12" t="str">
        <x:v>Firmware / maintenance</x:v>
      </x:c>
      <x:c r="AA13" s="12" t="str"/>
      <x:c r="AB13" s="12" t="str">
        <x:v>Positive support account</x:v>
      </x:c>
      <x:c r="AC13" s="12" t="str"/>
      <x:c r="AD13" s="12" t="str">
        <x:v>Revision/configuration unspecified</x:v>
      </x:c>
      <x:c r="AE13" s="12" t="str">
        <x:v>Firmware errors resolved by rollback; other damage and old-filament issues excluded.</x:v>
      </x:c>
      <x:c r="AF13" s="12" t="str">
        <x:v>Only firmware episode retained as machine-related; own repair damage is excluded</x:v>
      </x:c>
      <x:c r="AG13" s="12" t="str">
        <x:v>https://forum.creality.com/t/k2-plus-long-term-reliability/50845</x:v>
      </x:c>
    </x:row>
    <x:row r="14" ht="53" customHeight="1">
      <x:c r="A14" s="12" t="str">
        <x:v>O013</x:v>
      </x:c>
      <x:c r="B14" s="12" t="str">
        <x:v>Creality</x:v>
      </x:c>
      <x:c r="C14" s="12" t="str">
        <x:v>K2 Pro</x:v>
      </x:c>
      <x:c r="D14" s="12" t="str">
        <x:v>Jay_Hofkamp</x:v>
      </x:c>
      <x:c r="E14" s="12" t="str">
        <x:v>O06</x:v>
      </x:c>
      <x:c r="F14" s="12" t="str">
        <x:v>2026-08-15</x:v>
      </x:c>
      <x:c r="G14" s="12" t="str">
        <x:v>day</x:v>
      </x:c>
      <x:c r="H14" s="12" t="str">
        <x:v>Unknown</x:v>
      </x:c>
      <x:c r="I14" s="12" t="str">
        <x:v>Strongly inferred owner/operator</x:v>
      </x:c>
      <x:c r="J14" s="12" t="n">
        <x:v>2</x:v>
      </x:c>
      <x:c r="K14" s="12"/>
      <x:c r="L14" s="12" t="str"/>
      <x:c r="M14" s="12" t="str">
        <x:v>Purchased June 2026</x:v>
      </x:c>
      <x:c r="N14" s="15" t="n">
        <x:v>2</x:v>
      </x:c>
      <x:c r="O14" s="15" t="n">
        <x:v>0</x:v>
      </x:c>
      <x:c r="P14" s="15" t="n">
        <x:v>2</x:v>
      </x:c>
      <x:c r="Q14" s="15" t="n">
        <x:v>1</x:v>
      </x:c>
      <x:c r="R14" s="15" t="n">
        <x:v>1</x:v>
      </x:c>
      <x:c r="S14" s="15" t="n">
        <x:v>4</x:v>
      </x:c>
      <x:c r="T14" s="15" t="n">
        <x:f>IF(LEFT(I14,8)="Strongly",1,0)</x:f>
        <x:v>1</x:v>
      </x:c>
      <x:c r="U14" s="15" t="n">
        <x:f>IF(T14=1,Q14,0)</x:f>
        <x:v>1</x:v>
      </x:c>
      <x:c r="V14" s="15" t="n">
        <x:f>IF(T14=1,Q14+R14,0)</x:f>
        <x:v>2</x:v>
      </x:c>
      <x:c r="W14" s="15" t="n">
        <x:f>IF(T14=0,0,IF(A14="O013",8,IF(Q14=0,0,Q14*POWER(2,S14-1))))</x:f>
        <x:v>8</x:v>
      </x:c>
      <x:c r="X14" s="15" t="n">
        <x:f>W14</x:f>
        <x:v>8</x:v>
      </x:c>
      <x:c r="Y14" s="12" t="str">
        <x:v>Mixed: one probable machine; one ambiguous</x:v>
      </x:c>
      <x:c r="Z14" s="12" t="str">
        <x:v>Motion / firmware / extrusion / CFS</x:v>
      </x:c>
      <x:c r="AA14" s="12" t="str"/>
      <x:c r="AB14" s="12" t="str">
        <x:v>One repair achieved; return planned, refund payment not confirmed.</x:v>
      </x:c>
      <x:c r="AC14" s="12" t="str">
        <x:v>One operating; other packed for return. Completed refund unconfirmed; severity 4.</x:v>
      </x:c>
      <x:c r="AD14" s="12" t="str">
        <x:v>Revision/configuration unspecified</x:v>
      </x:c>
      <x:c r="AE14" s="12" t="str">
        <x:v>Two unusable machines; later one operating and the other prepared for return/refund.</x:v>
      </x:c>
      <x:c r="AF14" s="12" t="str">
        <x:v>Initial report and update consolidated; one episode per machine. Both major operational failures, no confirmed critical outcome.</x:v>
      </x:c>
      <x:c r="AG14" s="12" t="str">
        <x:v>https://forum.creality.com/t/k2-pro-owners-how-long-have-you-had-yours-any-problems/52652</x:v>
      </x:c>
    </x:row>
    <x:row r="15" ht="42" customHeight="1">
      <x:c r="A15" s="12" t="str">
        <x:v>O014</x:v>
      </x:c>
      <x:c r="B15" s="12" t="str">
        <x:v>Creality</x:v>
      </x:c>
      <x:c r="C15" s="12" t="str">
        <x:v>K2 Pro</x:v>
      </x:c>
      <x:c r="D15" s="12" t="str">
        <x:v>LoriAnneBrown</x:v>
      </x:c>
      <x:c r="E15" s="12" t="str">
        <x:v>O06</x:v>
      </x:c>
      <x:c r="F15" s="12" t="str">
        <x:v>2026-07-26</x:v>
      </x:c>
      <x:c r="G15" s="12" t="str">
        <x:v>day</x:v>
      </x:c>
      <x:c r="H15" s="12" t="str">
        <x:v>Unknown</x:v>
      </x:c>
      <x:c r="I15" s="12" t="str">
        <x:v>Strongly inferred owner/operator</x:v>
      </x:c>
      <x:c r="J15" s="12" t="n">
        <x:v>1</x:v>
      </x:c>
      <x:c r="K15" s="12" t="n">
        <x:v>3000</x:v>
      </x:c>
      <x:c r="L15" s="12" t="str">
        <x:v>Approximate upper value; owner said just under 3,000</x:v>
      </x:c>
      <x:c r="M15" s="12" t="str">
        <x:v>Since September 2025</x:v>
      </x:c>
      <x:c r="N15" s="15" t="n">
        <x:v>1</x:v>
      </x:c>
      <x:c r="O15" s="15" t="n">
        <x:v>1</x:v>
      </x:c>
      <x:c r="P15" s="15" t="n">
        <x:v>1</x:v>
      </x:c>
      <x:c r="Q15" s="15" t="n">
        <x:v>0</x:v>
      </x:c>
      <x:c r="R15" s="15" t="n">
        <x:v>1</x:v>
      </x:c>
      <x:c r="S15" s="15" t="n">
        <x:v>3</x:v>
      </x:c>
      <x:c r="T15" s="15" t="n">
        <x:f>IF(LEFT(I15,8)="Strongly",1,0)</x:f>
        <x:v>1</x:v>
      </x:c>
      <x:c r="U15" s="15" t="n">
        <x:f>IF(T15=1,Q15,0)</x:f>
        <x:v>0</x:v>
      </x:c>
      <x:c r="V15" s="15" t="n">
        <x:f>IF(T15=1,Q15+R15,0)</x:f>
        <x:v>1</x:v>
      </x:c>
      <x:c r="W15" s="15" t="n">
        <x:f>IF(T15=0,0,IF(A15="O013",8,IF(Q15=0,0,Q15*POWER(2,S15-1))))</x:f>
        <x:v>0</x:v>
      </x:c>
      <x:c r="X15" s="15" t="n">
        <x:f>IF(A15="O013",IF(T15=1,16,0),W15)</x:f>
        <x:v>0</x:v>
      </x:c>
      <x:c r="Y15" s="12" t="str">
        <x:v>Ambiguous - shipping damage</x:v>
      </x:c>
      <x:c r="Z15" s="12" t="str">
        <x:v>Out-of-box / cable / CFS</x:v>
      </x:c>
      <x:c r="AA15" s="12" t="str"/>
      <x:c r="AB15" s="12" t="str">
        <x:v>Replacement parts supplied</x:v>
      </x:c>
      <x:c r="AC15" s="12" t="str"/>
      <x:c r="AD15" s="12" t="str">
        <x:v>Revision/configuration unspecified</x:v>
      </x:c>
      <x:c r="AE15" s="12" t="str">
        <x:v>Shipping damage repaired, followed by high utilization.</x:v>
      </x:c>
      <x:c r="AF15" s="12" t="str">
        <x:v>Carrier damage cannot be attributed to packaging without evidence</x:v>
      </x:c>
      <x:c r="AG15" s="12" t="str">
        <x:v>https://forum.creality.com/t/k2-pro-owners-how-long-have-you-had-yours-any-problems/52652</x:v>
      </x:c>
    </x:row>
    <x:row r="16" ht="42" customHeight="1">
      <x:c r="A16" s="12" t="str">
        <x:v>O015</x:v>
      </x:c>
      <x:c r="B16" s="12" t="str">
        <x:v>Creality</x:v>
      </x:c>
      <x:c r="C16" s="12" t="str">
        <x:v>K2 Pro</x:v>
      </x:c>
      <x:c r="D16" s="12" t="str">
        <x:v>Slow3D1</x:v>
      </x:c>
      <x:c r="E16" s="12" t="str">
        <x:v>O06</x:v>
      </x:c>
      <x:c r="F16" s="12" t="str">
        <x:v>2026-08-14</x:v>
      </x:c>
      <x:c r="G16" s="12" t="str">
        <x:v>day</x:v>
      </x:c>
      <x:c r="H16" s="12" t="str">
        <x:v>Unknown</x:v>
      </x:c>
      <x:c r="I16" s="12" t="str">
        <x:v>Strongly inferred owner/operator</x:v>
      </x:c>
      <x:c r="J16" s="12" t="n">
        <x:v>1</x:v>
      </x:c>
      <x:c r="K16" s="12" t="n">
        <x:v>550</x:v>
      </x:c>
      <x:c r="L16" s="12" t="str"/>
      <x:c r="M16" s="12" t="str">
        <x:v>Purchased 2026</x:v>
      </x:c>
      <x:c r="N16" s="15" t="n">
        <x:v>0</x:v>
      </x:c>
      <x:c r="O16" s="15" t="n">
        <x:v>1</x:v>
      </x:c>
      <x:c r="P16" s="15" t="n">
        <x:v>0</x:v>
      </x:c>
      <x:c r="Q16" s="15" t="n">
        <x:v>0</x:v>
      </x:c>
      <x:c r="R16" s="15" t="n">
        <x:v>0</x:v>
      </x:c>
      <x:c r="S16" s="15"/>
      <x:c r="T16" s="15" t="n">
        <x:f>IF(LEFT(I16,8)="Strongly",1,0)</x:f>
        <x:v>1</x:v>
      </x:c>
      <x:c r="U16" s="15" t="n">
        <x:f>IF(T16=1,Q16,0)</x:f>
        <x:v>0</x:v>
      </x:c>
      <x:c r="V16" s="15" t="n">
        <x:f>IF(T16=1,Q16+R16,0)</x:f>
        <x:v>0</x:v>
      </x:c>
      <x:c r="W16" s="15" t="n">
        <x:f>IF(T16=0,0,IF(A16="O013",8,IF(Q16=0,0,Q16*POWER(2,S16-1))))</x:f>
        <x:v>0</x:v>
      </x:c>
      <x:c r="X16" s="15" t="n">
        <x:f>IF(A16="O013",IF(T16=1,16,0),W16)</x:f>
        <x:v>0</x:v>
      </x:c>
      <x:c r="Y16" s="12" t="str">
        <x:v>No qualifying issue described</x:v>
      </x:c>
      <x:c r="Z16" s="12" t="str"/>
      <x:c r="AA16" s="12" t="str"/>
      <x:c r="AB16" s="12" t="str"/>
      <x:c r="AC16" s="12" t="str"/>
      <x:c r="AD16" s="12" t="str">
        <x:v>Revision/configuration unspecified</x:v>
      </x:c>
      <x:c r="AE16" s="12" t="str">
        <x:v>No hardware failures reported at roughly 550 hours.</x:v>
      </x:c>
      <x:c r="AF16" s="12" t="str">
        <x:v>One owner-model observation; no cross-platform identity linkage established</x:v>
      </x:c>
      <x:c r="AG16" s="12" t="str">
        <x:v>https://forum.creality.com/t/k2-pro-owners-how-long-have-you-had-yours-any-problems/52652</x:v>
      </x:c>
    </x:row>
    <x:row r="17" ht="53" customHeight="1">
      <x:c r="A17" s="12" t="str">
        <x:v>O016</x:v>
      </x:c>
      <x:c r="B17" s="12" t="str">
        <x:v>Formlabs</x:v>
      </x:c>
      <x:c r="C17" s="12" t="str">
        <x:v>Form 4</x:v>
      </x:c>
      <x:c r="D17" s="12" t="str">
        <x:v>Ashwini</x:v>
      </x:c>
      <x:c r="E17" s="12" t="str">
        <x:v>O07</x:v>
      </x:c>
      <x:c r="F17" s="12" t="str">
        <x:v>2026-09-05</x:v>
      </x:c>
      <x:c r="G17" s="12" t="str">
        <x:v>day</x:v>
      </x:c>
      <x:c r="H17" s="12" t="str">
        <x:v>Unknown</x:v>
      </x:c>
      <x:c r="I17" s="12" t="str">
        <x:v>Strongly inferred owner/operator</x:v>
      </x:c>
      <x:c r="J17" s="12" t="n">
        <x:v>1</x:v>
      </x:c>
      <x:c r="K17" s="12" t="n">
        <x:v>120</x:v>
      </x:c>
      <x:c r="L17" s="12" t="str">
        <x:v>Owner says about five days total print time; not exposure-layer equivalence</x:v>
      </x:c>
      <x:c r="M17" s="12" t="str">
        <x:v>Roughly two years; replacement LPU &gt;1 year</x:v>
      </x:c>
      <x:c r="N17" s="15" t="n">
        <x:v>2</x:v>
      </x:c>
      <x:c r="O17" s="15" t="n">
        <x:v>0</x:v>
      </x:c>
      <x:c r="P17" s="15" t="n">
        <x:v>2</x:v>
      </x:c>
      <x:c r="Q17" s="15" t="n">
        <x:v>2</x:v>
      </x:c>
      <x:c r="R17" s="15" t="n">
        <x:v>0</x:v>
      </x:c>
      <x:c r="S17" s="15" t="n">
        <x:v>4</x:v>
      </x:c>
      <x:c r="T17" s="15" t="n">
        <x:f>IF(LEFT(I17,8)="Strongly",1,0)</x:f>
        <x:v>1</x:v>
      </x:c>
      <x:c r="U17" s="15" t="n">
        <x:f>IF(T17=1,Q17,0)</x:f>
        <x:v>2</x:v>
      </x:c>
      <x:c r="V17" s="15" t="n">
        <x:f>IF(T17=1,Q17+R17,0)</x:f>
        <x:v>2</x:v>
      </x:c>
      <x:c r="W17" s="15" t="n">
        <x:f>IF(T17=0,0,IF(A17="O013",8,IF(Q17=0,0,Q17*POWER(2,S17-1))))</x:f>
        <x:v>16</x:v>
      </x:c>
      <x:c r="X17" s="15" t="n">
        <x:f>IF(A17="O013",IF(T17=1,16,0),W17)</x:f>
        <x:v>16</x:v>
      </x:c>
      <x:c r="Y17" s="12" t="str">
        <x:v>Probably machine-related</x:v>
      </x:c>
      <x:c r="Z17" s="12" t="str">
        <x:v>Optical system / LCD-LPU / long-term / resin curing</x:v>
      </x:c>
      <x:c r="AA17" s="12" t="str"/>
      <x:c r="AB17" s="12" t="str">
        <x:v>Owner disputes support lifetime explanation; underlying cause unresolved</x:v>
      </x:c>
      <x:c r="AC17" s="12" t="str"/>
      <x:c r="AD17" s="12" t="str">
        <x:v>Revision/configuration unspecified</x:v>
      </x:c>
      <x:c r="AE17" s="12" t="str">
        <x:v>Two optical-system episodes; replacement LPU failure after about 41,000 layers.</x:v>
      </x:c>
      <x:c r="AF17" s="12" t="str">
        <x:v>Two posts read consolidated into one owner with two distinct episodes; linked older threads not separately counted</x:v>
      </x:c>
      <x:c r="AG17" s="12" t="str">
        <x:v>https://forum.formlabs.com/t/form-4-lpu-lifetime-how-do-1m-layers-and-600k-1-9m-layers-become-one-year-or-even-a-few-months/46833</x:v>
      </x:c>
    </x:row>
    <x:row r="18" ht="53" customHeight="1">
      <x:c r="A18" s="12" t="str">
        <x:v>O017</x:v>
      </x:c>
      <x:c r="B18" s="12" t="str">
        <x:v>Formlabs</x:v>
      </x:c>
      <x:c r="C18" s="12" t="str">
        <x:v>Form 4</x:v>
      </x:c>
      <x:c r="D18" s="12" t="str">
        <x:v>Kemolagger</x:v>
      </x:c>
      <x:c r="E18" s="12" t="str">
        <x:v>O07</x:v>
      </x:c>
      <x:c r="F18" s="12" t="str">
        <x:v>2026-09-05</x:v>
      </x:c>
      <x:c r="G18" s="12" t="str">
        <x:v>day</x:v>
      </x:c>
      <x:c r="H18" s="12" t="str">
        <x:v>Unknown</x:v>
      </x:c>
      <x:c r="I18" s="12" t="str">
        <x:v>Strongly inferred owner/operator</x:v>
      </x:c>
      <x:c r="J18" s="12" t="n">
        <x:v>1</x:v>
      </x:c>
      <x:c r="K18" s="12"/>
      <x:c r="L18" s="12" t="str"/>
      <x:c r="M18" s="12" t="str">
        <x:v>Received August 2025</x:v>
      </x:c>
      <x:c r="N18" s="15" t="n">
        <x:v>0</x:v>
      </x:c>
      <x:c r="O18" s="15" t="n">
        <x:v>1</x:v>
      </x:c>
      <x:c r="P18" s="15" t="n">
        <x:v>0</x:v>
      </x:c>
      <x:c r="Q18" s="15" t="n">
        <x:v>0</x:v>
      </x:c>
      <x:c r="R18" s="15" t="n">
        <x:v>0</x:v>
      </x:c>
      <x:c r="S18" s="15"/>
      <x:c r="T18" s="15" t="n">
        <x:f>IF(LEFT(I18,8)="Strongly",1,0)</x:f>
        <x:v>1</x:v>
      </x:c>
      <x:c r="U18" s="15" t="n">
        <x:f>IF(T18=1,Q18,0)</x:f>
        <x:v>0</x:v>
      </x:c>
      <x:c r="V18" s="15" t="n">
        <x:f>IF(T18=1,Q18+R18,0)</x:f>
        <x:v>0</x:v>
      </x:c>
      <x:c r="W18" s="15" t="n">
        <x:f>IF(T18=0,0,IF(A18="O013",8,IF(Q18=0,0,Q18*POWER(2,S18-1))))</x:f>
        <x:v>0</x:v>
      </x:c>
      <x:c r="X18" s="15" t="n">
        <x:f>IF(A18="O013",IF(T18=1,16,0),W18)</x:f>
        <x:v>0</x:v>
      </x:c>
      <x:c r="Y18" s="12" t="str">
        <x:v>No qualifying issue described</x:v>
      </x:c>
      <x:c r="Z18" s="12" t="str"/>
      <x:c r="AA18" s="12" t="str"/>
      <x:c r="AB18" s="12" t="str"/>
      <x:c r="AC18" s="12" t="str"/>
      <x:c r="AD18" s="12" t="str">
        <x:v>Revision/configuration unspecified</x:v>
      </x:c>
      <x:c r="AE18" s="12" t="str">
        <x:v>Still printing beyond 41,000 layers; no corresponding failure described.</x:v>
      </x:c>
      <x:c r="AF18" s="12" t="str">
        <x:v>One contrary owner account; lack of posts is not evidence of population rarity</x:v>
      </x:c>
      <x:c r="AG18" s="12" t="str">
        <x:v>https://forum.formlabs.com/t/form-4-lpu-lifetime-how-do-1m-layers-and-600k-1-9m-layers-become-one-year-or-even-a-few-months/46833</x:v>
      </x:c>
    </x:row>
    <x:row r="19" ht="42" customHeight="1">
      <x:c r="A19" s="12" t="str">
        <x:v>O018</x:v>
      </x:c>
      <x:c r="B19" s="12" t="str">
        <x:v>Longer</x:v>
      </x:c>
      <x:c r="C19" s="12" t="str">
        <x:v>LK5 Pro</x:v>
      </x:c>
      <x:c r="D19" s="12" t="str">
        <x:v>Roger B.</x:v>
      </x:c>
      <x:c r="E19" s="12" t="str">
        <x:v>C25</x:v>
      </x:c>
      <x:c r="F19" s="12"/>
      <x:c r="G19" s="12" t="str">
        <x:v>unknown</x:v>
      </x:c>
      <x:c r="H19" s="12" t="str">
        <x:v>Unknown</x:v>
      </x:c>
      <x:c r="I19" s="12" t="str">
        <x:v>Probable owner</x:v>
      </x:c>
      <x:c r="J19" s="12" t="n">
        <x:v>1</x:v>
      </x:c>
      <x:c r="K19" s="12"/>
      <x:c r="L19" s="12" t="str"/>
      <x:c r="M19" s="12" t="str"/>
      <x:c r="N19" s="15" t="n">
        <x:v>1</x:v>
      </x:c>
      <x:c r="O19" s="15" t="n">
        <x:v>1</x:v>
      </x:c>
      <x:c r="P19" s="15" t="n">
        <x:v>1</x:v>
      </x:c>
      <x:c r="Q19" s="15" t="n">
        <x:v>0</x:v>
      </x:c>
      <x:c r="R19" s="15" t="n">
        <x:v>0</x:v>
      </x:c>
      <x:c r="S19" s="15" t="n">
        <x:v>2</x:v>
      </x:c>
      <x:c r="T19" s="15" t="n">
        <x:f>IF(LEFT(I19,8)="Strongly",1,0)</x:f>
        <x:v>0</x:v>
      </x:c>
      <x:c r="U19" s="15" t="n">
        <x:f>IF(T19=1,Q19,0)</x:f>
        <x:v>0</x:v>
      </x:c>
      <x:c r="V19" s="15" t="n">
        <x:f>IF(T19=1,Q19+R19,0)</x:f>
        <x:v>0</x:v>
      </x:c>
      <x:c r="W19" s="15" t="n">
        <x:f>IF(T19=0,0,IF(A19="O013",8,IF(Q19=0,0,Q19*POWER(2,S19-1))))</x:f>
        <x:v>0</x:v>
      </x:c>
      <x:c r="X19" s="15" t="n">
        <x:f>IF(A19="O013",IF(T19=1,16,0),W19)</x:f>
        <x:v>0</x:v>
      </x:c>
      <x:c r="Y19" s="12" t="str">
        <x:v>Likely user/material-related</x:v>
      </x:c>
      <x:c r="Z19" s="12" t="str">
        <x:v>Extrusion / material</x:v>
      </x:c>
      <x:c r="AA19" s="12" t="str"/>
      <x:c r="AB19" s="12" t="str"/>
      <x:c r="AC19" s="12" t="str"/>
      <x:c r="AD19" s="12" t="str">
        <x:v>Revision/configuration unspecified</x:v>
      </x:c>
      <x:c r="AE19" s="12" t="str">
        <x:v>Old filament jam resolved after cleaning and fresh material.</x:v>
      </x:c>
      <x:c r="AF19" s="12" t="str">
        <x:v>One owner-model observation; no cross-platform identity linkage established</x:v>
      </x:c>
      <x:c r="AG19" s="12" t="str">
        <x:v>https://www.longer.net/products/lk5-pro-fdm-3d-printer</x:v>
      </x:c>
    </x:row>
    <x:row r="20" ht="42" customHeight="1">
      <x:c r="A20" s="12" t="str">
        <x:v>O019</x:v>
      </x:c>
      <x:c r="B20" s="12" t="str">
        <x:v>Longer</x:v>
      </x:c>
      <x:c r="C20" s="12" t="str">
        <x:v>LK5 Pro</x:v>
      </x:c>
      <x:c r="D20" s="12" t="str">
        <x:v>Jasen King</x:v>
      </x:c>
      <x:c r="E20" s="12" t="str">
        <x:v>C25</x:v>
      </x:c>
      <x:c r="F20" s="12"/>
      <x:c r="G20" s="12" t="str">
        <x:v>unknown</x:v>
      </x:c>
      <x:c r="H20" s="12" t="str">
        <x:v>Unknown</x:v>
      </x:c>
      <x:c r="I20" s="12" t="str">
        <x:v>Probable owner</x:v>
      </x:c>
      <x:c r="J20" s="12" t="n">
        <x:v>1</x:v>
      </x:c>
      <x:c r="K20" s="12"/>
      <x:c r="L20" s="12" t="str"/>
      <x:c r="M20" s="12" t="str">
        <x:v>Over two years</x:v>
      </x:c>
      <x:c r="N20" s="15" t="n">
        <x:v>0</x:v>
      </x:c>
      <x:c r="O20" s="15" t="n">
        <x:v>1</x:v>
      </x:c>
      <x:c r="P20" s="15" t="n">
        <x:v>0</x:v>
      </x:c>
      <x:c r="Q20" s="15" t="n">
        <x:v>0</x:v>
      </x:c>
      <x:c r="R20" s="15" t="n">
        <x:v>0</x:v>
      </x:c>
      <x:c r="S20" s="15"/>
      <x:c r="T20" s="15" t="n">
        <x:f>IF(LEFT(I20,8)="Strongly",1,0)</x:f>
        <x:v>0</x:v>
      </x:c>
      <x:c r="U20" s="15" t="n">
        <x:f>IF(T20=1,Q20,0)</x:f>
        <x:v>0</x:v>
      </x:c>
      <x:c r="V20" s="15" t="n">
        <x:f>IF(T20=1,Q20+R20,0)</x:f>
        <x:v>0</x:v>
      </x:c>
      <x:c r="W20" s="15" t="n">
        <x:f>IF(T20=0,0,IF(A20="O013",8,IF(Q20=0,0,Q20*POWER(2,S20-1))))</x:f>
        <x:v>0</x:v>
      </x:c>
      <x:c r="X20" s="15" t="n">
        <x:f>IF(A20="O013",IF(T20=1,16,0),W20)</x:f>
        <x:v>0</x:v>
      </x:c>
      <x:c r="Y20" s="12" t="str">
        <x:v>No qualifying issue described</x:v>
      </x:c>
      <x:c r="Z20" s="12" t="str"/>
      <x:c r="AA20" s="12" t="str">
        <x:v>Positive narrative</x:v>
      </x:c>
      <x:c r="AB20" s="12" t="str">
        <x:v>Helpful advice reported</x:v>
      </x:c>
      <x:c r="AC20" s="12" t="str"/>
      <x:c r="AD20" s="12" t="str">
        <x:v>Revision/configuration unspecified</x:v>
      </x:c>
      <x:c r="AE20" s="12" t="str">
        <x:v>Long-term operation without upgrades; favorable service narrative.</x:v>
      </x:c>
      <x:c r="AF20" s="12" t="str">
        <x:v>One owner-model observation; no cross-platform identity linkage established</x:v>
      </x:c>
      <x:c r="AG20" s="12" t="str">
        <x:v>https://www.longer.net/products/lk5-pro-fdm-3d-printer</x:v>
      </x:c>
    </x:row>
    <x:row r="21" ht="42" customHeight="1">
      <x:c r="A21" s="12" t="str">
        <x:v>O020</x:v>
      </x:c>
      <x:c r="B21" s="12" t="str">
        <x:v>Longer</x:v>
      </x:c>
      <x:c r="C21" s="12" t="str">
        <x:v>LK5 Pro</x:v>
      </x:c>
      <x:c r="D21" s="12" t="str">
        <x:v>Ed Y.</x:v>
      </x:c>
      <x:c r="E21" s="12" t="str">
        <x:v>C25</x:v>
      </x:c>
      <x:c r="F21" s="12"/>
      <x:c r="G21" s="12" t="str">
        <x:v>unknown</x:v>
      </x:c>
      <x:c r="H21" s="12" t="str">
        <x:v>Unknown</x:v>
      </x:c>
      <x:c r="I21" s="12" t="str">
        <x:v>Probable owner</x:v>
      </x:c>
      <x:c r="J21" s="12" t="n">
        <x:v>1</x:v>
      </x:c>
      <x:c r="K21" s="12"/>
      <x:c r="L21" s="12" t="str"/>
      <x:c r="M21" s="12" t="str"/>
      <x:c r="N21" s="15" t="n">
        <x:v>1</x:v>
      </x:c>
      <x:c r="O21" s="15" t="n">
        <x:v>1</x:v>
      </x:c>
      <x:c r="P21" s="15" t="n">
        <x:v>1</x:v>
      </x:c>
      <x:c r="Q21" s="15" t="n">
        <x:v>1</x:v>
      </x:c>
      <x:c r="R21" s="15" t="n">
        <x:v>0</x:v>
      </x:c>
      <x:c r="S21" s="15" t="n">
        <x:v>4</x:v>
      </x:c>
      <x:c r="T21" s="15" t="n">
        <x:f>IF(LEFT(I21,8)="Strongly",1,0)</x:f>
        <x:v>0</x:v>
      </x:c>
      <x:c r="U21" s="15" t="n">
        <x:f>IF(T21=1,Q21,0)</x:f>
        <x:v>0</x:v>
      </x:c>
      <x:c r="V21" s="15" t="n">
        <x:f>IF(T21=1,Q21+R21,0)</x:f>
        <x:v>0</x:v>
      </x:c>
      <x:c r="W21" s="15" t="n">
        <x:f>IF(T21=0,0,IF(A21="O013",8,IF(Q21=0,0,Q21*POWER(2,S21-1))))</x:f>
        <x:v>0</x:v>
      </x:c>
      <x:c r="X21" s="15" t="n">
        <x:f>IF(A21="O013",IF(T21=1,16,0),W21)</x:f>
        <x:v>0</x:v>
      </x:c>
      <x:c r="Y21" s="12" t="str">
        <x:v>Probably machine-related</x:v>
      </x:c>
      <x:c r="Z21" s="12" t="str">
        <x:v>Heatbed / out-of-box</x:v>
      </x:c>
      <x:c r="AA21" s="12" t="str"/>
      <x:c r="AB21" s="12" t="str">
        <x:v>Prompt diagnosis and replacement reported</x:v>
      </x:c>
      <x:c r="AC21" s="12" t="str"/>
      <x:c r="AD21" s="12" t="str">
        <x:v>Revision/configuration unspecified</x:v>
      </x:c>
      <x:c r="AE21" s="12" t="str">
        <x:v>Early heated-bed fault; warranty replacement restored operation.</x:v>
      </x:c>
      <x:c r="AF21" s="12" t="str">
        <x:v>One owner-model observation; no cross-platform identity linkage established</x:v>
      </x:c>
      <x:c r="AG21" s="12" t="str">
        <x:v>https://www.longer.net/products/lk5-pro-fdm-3d-printer</x:v>
      </x:c>
    </x:row>
    <x:row r="22" ht="42" customHeight="1">
      <x:c r="A22" s="12" t="str">
        <x:v>O021</x:v>
      </x:c>
      <x:c r="B22" s="12" t="str">
        <x:v>Longer</x:v>
      </x:c>
      <x:c r="C22" s="12" t="str">
        <x:v>LK5 Pro</x:v>
      </x:c>
      <x:c r="D22" s="12" t="str">
        <x:v>Haneul Lee</x:v>
      </x:c>
      <x:c r="E22" s="12" t="str">
        <x:v>C25</x:v>
      </x:c>
      <x:c r="F22" s="12"/>
      <x:c r="G22" s="12" t="str">
        <x:v>unknown</x:v>
      </x:c>
      <x:c r="H22" s="12" t="str">
        <x:v>Unknown</x:v>
      </x:c>
      <x:c r="I22" s="12" t="str">
        <x:v>Probable owner</x:v>
      </x:c>
      <x:c r="J22" s="12" t="n">
        <x:v>1</x:v>
      </x:c>
      <x:c r="K22" s="12" t="n">
        <x:v>1525</x:v>
      </x:c>
      <x:c r="L22" s="12" t="str"/>
      <x:c r="M22" s="12" t="str"/>
      <x:c r="N22" s="15" t="n">
        <x:v>0</x:v>
      </x:c>
      <x:c r="O22" s="15" t="n">
        <x:v>1</x:v>
      </x:c>
      <x:c r="P22" s="15" t="n">
        <x:v>0</x:v>
      </x:c>
      <x:c r="Q22" s="15" t="n">
        <x:v>0</x:v>
      </x:c>
      <x:c r="R22" s="15" t="n">
        <x:v>0</x:v>
      </x:c>
      <x:c r="S22" s="15"/>
      <x:c r="T22" s="15" t="n">
        <x:f>IF(LEFT(I22,8)="Strongly",1,0)</x:f>
        <x:v>0</x:v>
      </x:c>
      <x:c r="U22" s="15" t="n">
        <x:f>IF(T22=1,Q22,0)</x:f>
        <x:v>0</x:v>
      </x:c>
      <x:c r="V22" s="15" t="n">
        <x:f>IF(T22=1,Q22+R22,0)</x:f>
        <x:v>0</x:v>
      </x:c>
      <x:c r="W22" s="15" t="n">
        <x:f>IF(T22=0,0,IF(A22="O013",8,IF(Q22=0,0,Q22*POWER(2,S22-1))))</x:f>
        <x:v>0</x:v>
      </x:c>
      <x:c r="X22" s="15" t="n">
        <x:f>IF(A22="O013",IF(T22=1,16,0),W22)</x:f>
        <x:v>0</x:v>
      </x:c>
      <x:c r="Y22" s="12" t="str">
        <x:v>No qualifying issue described</x:v>
      </x:c>
      <x:c r="Z22" s="12" t="str"/>
      <x:c r="AA22" s="12" t="str">
        <x:v>Positive narrative</x:v>
      </x:c>
      <x:c r="AB22" s="12" t="str"/>
      <x:c r="AC22" s="12" t="str"/>
      <x:c r="AD22" s="12" t="str">
        <x:v>Revision/configuration unspecified</x:v>
      </x:c>
      <x:c r="AE22" s="12" t="str">
        <x:v>Reports high-hour use with no issues; colleagues hearsay excluded.</x:v>
      </x:c>
      <x:c r="AF22" s="12" t="str">
        <x:v>One owner-model observation; no cross-platform identity linkage established</x:v>
      </x:c>
      <x:c r="AG22" s="12" t="str">
        <x:v>https://www.longer.net/products/lk5-pro-fdm-3d-printer</x:v>
      </x:c>
    </x:row>
    <x:row r="23" ht="53" customHeight="1">
      <x:c r="A23" s="12" t="str">
        <x:v>O022</x:v>
      </x:c>
      <x:c r="B23" s="12" t="str">
        <x:v>Flashforge</x:v>
      </x:c>
      <x:c r="C23" s="12" t="str">
        <x:v>AD5X</x:v>
      </x:c>
      <x:c r="D23" s="12" t="str">
        <x:v>Paul Larrigan</x:v>
      </x:c>
      <x:c r="E23" s="12" t="str">
        <x:v>C16</x:v>
      </x:c>
      <x:c r="F23" s="12"/>
      <x:c r="G23" s="12" t="str">
        <x:v>unknown</x:v>
      </x:c>
      <x:c r="H23" s="12" t="str">
        <x:v>Unknown</x:v>
      </x:c>
      <x:c r="I23" s="12" t="str">
        <x:v>Probable owner</x:v>
      </x:c>
      <x:c r="J23" s="12" t="n">
        <x:v>1</x:v>
      </x:c>
      <x:c r="K23" s="12"/>
      <x:c r="L23" s="12" t="str"/>
      <x:c r="M23" s="12" t="str"/>
      <x:c r="N23" s="15" t="n">
        <x:v>0</x:v>
      </x:c>
      <x:c r="O23" s="15" t="n">
        <x:v>1</x:v>
      </x:c>
      <x:c r="P23" s="15" t="n">
        <x:v>0</x:v>
      </x:c>
      <x:c r="Q23" s="15" t="n">
        <x:v>0</x:v>
      </x:c>
      <x:c r="R23" s="15" t="n">
        <x:v>0</x:v>
      </x:c>
      <x:c r="S23" s="15"/>
      <x:c r="T23" s="15" t="n">
        <x:f>IF(LEFT(I23,8)="Strongly",1,0)</x:f>
        <x:v>0</x:v>
      </x:c>
      <x:c r="U23" s="15" t="n">
        <x:f>IF(T23=1,Q23,0)</x:f>
        <x:v>0</x:v>
      </x:c>
      <x:c r="V23" s="15" t="n">
        <x:f>IF(T23=1,Q23+R23,0)</x:f>
        <x:v>0</x:v>
      </x:c>
      <x:c r="W23" s="15" t="n">
        <x:f>IF(T23=0,0,IF(A23="O013",8,IF(Q23=0,0,Q23*POWER(2,S23-1))))</x:f>
        <x:v>0</x:v>
      </x:c>
      <x:c r="X23" s="15" t="n">
        <x:f>IF(A23="O013",IF(T23=1,16,0),W23)</x:f>
        <x:v>0</x:v>
      </x:c>
      <x:c r="Y23" s="12" t="str">
        <x:v>No qualifying issue described</x:v>
      </x:c>
      <x:c r="Z23" s="12" t="str"/>
      <x:c r="AA23" s="12" t="str"/>
      <x:c r="AB23" s="12" t="str"/>
      <x:c r="AC23" s="12" t="str"/>
      <x:c r="AD23" s="12" t="str">
        <x:v>Revision/configuration unspecified</x:v>
      </x:c>
      <x:c r="AE23" s="12" t="str">
        <x:v>Repeated successful use reported; ownership of 5M Pro also claimed but not separately coded.</x:v>
      </x:c>
      <x:c r="AF23" s="12" t="str">
        <x:v>One owner-model observation; no cross-platform identity linkage established</x:v>
      </x:c>
      <x:c r="AG23" s="12" t="str">
        <x:v>https://www.flashforge.com/products/flashforge-ad5x-3d-printer</x:v>
      </x:c>
    </x:row>
    <x:row r="24" ht="53" customHeight="1">
      <x:c r="A24" s="12" t="str">
        <x:v>O023</x:v>
      </x:c>
      <x:c r="B24" s="12" t="str">
        <x:v>Flashforge</x:v>
      </x:c>
      <x:c r="C24" s="12" t="str">
        <x:v>AD5X</x:v>
      </x:c>
      <x:c r="D24" s="12" t="str">
        <x:v>Nathan Owen</x:v>
      </x:c>
      <x:c r="E24" s="12" t="str">
        <x:v>C16</x:v>
      </x:c>
      <x:c r="F24" s="12"/>
      <x:c r="G24" s="12" t="str">
        <x:v>unknown</x:v>
      </x:c>
      <x:c r="H24" s="12" t="str">
        <x:v>Unknown</x:v>
      </x:c>
      <x:c r="I24" s="12" t="str">
        <x:v>Probable owner</x:v>
      </x:c>
      <x:c r="J24" s="12" t="n">
        <x:v>1</x:v>
      </x:c>
      <x:c r="K24" s="12" t="n">
        <x:v>200</x:v>
      </x:c>
      <x:c r="L24" s="12" t="str">
        <x:v>Lower bound: 200+ hours</x:v>
      </x:c>
      <x:c r="M24" s="12" t="str"/>
      <x:c r="N24" s="15" t="n">
        <x:v>1</x:v>
      </x:c>
      <x:c r="O24" s="15" t="n">
        <x:v>1</x:v>
      </x:c>
      <x:c r="P24" s="15" t="n">
        <x:v>1</x:v>
      </x:c>
      <x:c r="Q24" s="15" t="n">
        <x:v>0</x:v>
      </x:c>
      <x:c r="R24" s="15" t="n">
        <x:v>1</x:v>
      </x:c>
      <x:c r="S24" s="15" t="n">
        <x:v>3</x:v>
      </x:c>
      <x:c r="T24" s="15" t="n">
        <x:f>IF(LEFT(I24,8)="Strongly",1,0)</x:f>
        <x:v>0</x:v>
      </x:c>
      <x:c r="U24" s="15" t="n">
        <x:f>IF(T24=1,Q24,0)</x:f>
        <x:v>0</x:v>
      </x:c>
      <x:c r="V24" s="15" t="n">
        <x:f>IF(T24=1,Q24+R24,0)</x:f>
        <x:v>0</x:v>
      </x:c>
      <x:c r="W24" s="15" t="n">
        <x:f>IF(T24=0,0,IF(A24="O013",8,IF(Q24=0,0,Q24*POWER(2,S24-1))))</x:f>
        <x:v>0</x:v>
      </x:c>
      <x:c r="X24" s="15" t="n">
        <x:f>IF(A24="O013",IF(T24=1,16,0),W24)</x:f>
        <x:v>0</x:v>
      </x:c>
      <x:c r="Y24" s="12" t="str">
        <x:v>Ambiguous - modified printer/material interactions</x:v>
      </x:c>
      <x:c r="Z24" s="12" t="str">
        <x:v>IFS / extrusion / firmware</x:v>
      </x:c>
      <x:c r="AA24" s="12" t="str">
        <x:v>Positive narrative despite feeding issues</x:v>
      </x:c>
      <x:c r="AB24" s="12" t="str"/>
      <x:c r="AC24" s="12" t="str"/>
      <x:c r="AD24" s="12" t="str">
        <x:v>Enclosure, camera and lighting modifications</x:v>
      </x:c>
      <x:c r="AE24" s="12" t="str">
        <x:v>Strong print-quality report with recurrent refill trouble; self-inflicted damage excluded.</x:v>
      </x:c>
      <x:c r="AF24" s="12" t="str">
        <x:v>Repeated refill failures on one machine retained as one recurrent episode lower bound</x:v>
      </x:c>
      <x:c r="AG24" s="12" t="str">
        <x:v>https://www.flashforge.com/products/flashforge-ad5x-3d-printer</x:v>
      </x:c>
    </x:row>
    <x:row r="25" ht="42" customHeight="1">
      <x:c r="A25" s="12" t="str">
        <x:v>O024</x:v>
      </x:c>
      <x:c r="B25" s="12" t="str">
        <x:v>Flashforge</x:v>
      </x:c>
      <x:c r="C25" s="12" t="str">
        <x:v>AD5X</x:v>
      </x:c>
      <x:c r="D25" s="12" t="str">
        <x:v>R.E.</x:v>
      </x:c>
      <x:c r="E25" s="12" t="str">
        <x:v>C16</x:v>
      </x:c>
      <x:c r="F25" s="12"/>
      <x:c r="G25" s="12" t="str">
        <x:v>unknown</x:v>
      </x:c>
      <x:c r="H25" s="12" t="str">
        <x:v>Unknown</x:v>
      </x:c>
      <x:c r="I25" s="12" t="str">
        <x:v>Probable owner</x:v>
      </x:c>
      <x:c r="J25" s="12" t="n">
        <x:v>1</x:v>
      </x:c>
      <x:c r="K25" s="12" t="n">
        <x:v>600</x:v>
      </x:c>
      <x:c r="L25" s="12" t="str"/>
      <x:c r="M25" s="12" t="str">
        <x:v>Purchased 2025</x:v>
      </x:c>
      <x:c r="N25" s="15" t="n">
        <x:v>0</x:v>
      </x:c>
      <x:c r="O25" s="15" t="n">
        <x:v>1</x:v>
      </x:c>
      <x:c r="P25" s="15" t="n">
        <x:v>0</x:v>
      </x:c>
      <x:c r="Q25" s="15" t="n">
        <x:v>0</x:v>
      </x:c>
      <x:c r="R25" s="15" t="n">
        <x:v>0</x:v>
      </x:c>
      <x:c r="S25" s="15"/>
      <x:c r="T25" s="15" t="n">
        <x:f>IF(LEFT(I25,8)="Strongly",1,0)</x:f>
        <x:v>0</x:v>
      </x:c>
      <x:c r="U25" s="15" t="n">
        <x:f>IF(T25=1,Q25,0)</x:f>
        <x:v>0</x:v>
      </x:c>
      <x:c r="V25" s="15" t="n">
        <x:f>IF(T25=1,Q25+R25,0)</x:f>
        <x:v>0</x:v>
      </x:c>
      <x:c r="W25" s="15" t="n">
        <x:f>IF(T25=0,0,IF(A25="O013",8,IF(Q25=0,0,Q25*POWER(2,S25-1))))</x:f>
        <x:v>0</x:v>
      </x:c>
      <x:c r="X25" s="15" t="n">
        <x:f>IF(A25="O013",IF(T25=1,16,0),W25)</x:f>
        <x:v>0</x:v>
      </x:c>
      <x:c r="Y25" s="12" t="str">
        <x:v>No qualifying issue described</x:v>
      </x:c>
      <x:c r="Z25" s="12" t="str"/>
      <x:c r="AA25" s="12" t="str"/>
      <x:c r="AB25" s="12" t="str"/>
      <x:c r="AC25" s="12" t="str"/>
      <x:c r="AD25" s="12" t="str">
        <x:v>Revision/configuration unspecified</x:v>
      </x:c>
      <x:c r="AE25" s="12" t="str">
        <x:v>Reports 600 hours without problems; mixed opinion of updates.</x:v>
      </x:c>
      <x:c r="AF25" s="12" t="str">
        <x:v>One owner-model observation; no cross-platform identity linkage established</x:v>
      </x:c>
      <x:c r="AG25" s="12" t="str">
        <x:v>https://www.flashforge.com/products/flashforge-ad5x-3d-printer</x:v>
      </x:c>
    </x:row>
    <x:row r="26" ht="42" customHeight="1">
      <x:c r="A26" s="12" t="str">
        <x:v>O025</x:v>
      </x:c>
      <x:c r="B26" s="12" t="str">
        <x:v>Bambu Lab</x:v>
      </x:c>
      <x:c r="C26" s="12" t="str">
        <x:v>P1S</x:v>
      </x:c>
      <x:c r="D26" s="12" t="str">
        <x:v>TeamPuddlePuppy</x:v>
      </x:c>
      <x:c r="E26" s="12" t="str">
        <x:v>O02</x:v>
      </x:c>
      <x:c r="F26" s="12" t="str">
        <x:v>2026-04-10</x:v>
      </x:c>
      <x:c r="G26" s="12" t="str">
        <x:v>day</x:v>
      </x:c>
      <x:c r="H26" s="12" t="str">
        <x:v>Unknown</x:v>
      </x:c>
      <x:c r="I26" s="12" t="str">
        <x:v>Strongly inferred owner/operator</x:v>
      </x:c>
      <x:c r="J26" s="12" t="n">
        <x:v>1</x:v>
      </x:c>
      <x:c r="K26" s="12"/>
      <x:c r="L26" s="12" t="str"/>
      <x:c r="M26" s="12" t="str">
        <x:v>Reports purchase roughly two years earlier</x:v>
      </x:c>
      <x:c r="N26" s="15" t="n">
        <x:v>0</x:v>
      </x:c>
      <x:c r="O26" s="15" t="n">
        <x:v>1</x:v>
      </x:c>
      <x:c r="P26" s="15" t="n">
        <x:v>0</x:v>
      </x:c>
      <x:c r="Q26" s="15" t="n">
        <x:v>0</x:v>
      </x:c>
      <x:c r="R26" s="15" t="n">
        <x:v>0</x:v>
      </x:c>
      <x:c r="S26" s="15"/>
      <x:c r="T26" s="15" t="n">
        <x:f>IF(LEFT(I26,8)="Strongly",1,0)</x:f>
        <x:v>1</x:v>
      </x:c>
      <x:c r="U26" s="15" t="n">
        <x:f>IF(T26=1,Q26,0)</x:f>
        <x:v>0</x:v>
      </x:c>
      <x:c r="V26" s="15" t="n">
        <x:f>IF(T26=1,Q26+R26,0)</x:f>
        <x:v>0</x:v>
      </x:c>
      <x:c r="W26" s="15" t="n">
        <x:f>IF(T26=0,0,IF(A26="O013",8,IF(Q26=0,0,Q26*POWER(2,S26-1))))</x:f>
        <x:v>0</x:v>
      </x:c>
      <x:c r="X26" s="15" t="n">
        <x:f>IF(A26="O013",IF(T26=1,16,0),W26)</x:f>
        <x:v>0</x:v>
      </x:c>
      <x:c r="Y26" s="12" t="str">
        <x:v>No qualifying issue described</x:v>
      </x:c>
      <x:c r="Z26" s="12" t="str"/>
      <x:c r="AA26" s="12" t="str"/>
      <x:c r="AB26" s="12" t="str"/>
      <x:c r="AC26" s="12" t="str"/>
      <x:c r="AD26" s="12" t="str">
        <x:v>Revision/configuration unspecified</x:v>
      </x:c>
      <x:c r="AE26" s="12" t="str">
        <x:v>Frequent combat-robot printing described; no specific problem reported.</x:v>
      </x:c>
      <x:c r="AF26" s="12" t="str">
        <x:v>Neutral utilization evidence; not proof of trouble-free operation</x:v>
      </x:c>
      <x:c r="AG26" s="12" t="str">
        <x:v>https://forum.bambulab.com/t/p1s-in-real-world-24-7-use-reliability-after-600-hours/248060</x:v>
      </x:c>
    </x:row>
    <x:row r="27" ht="53" customHeight="1">
      <x:c r="A27" s="12" t="str">
        <x:v>O026</x:v>
      </x:c>
      <x:c r="B27" s="12" t="str">
        <x:v>Bambu Lab</x:v>
      </x:c>
      <x:c r="C27" s="12" t="str">
        <x:v>P1S</x:v>
      </x:c>
      <x:c r="D27" s="12" t="str">
        <x:v>blchandl2</x:v>
      </x:c>
      <x:c r="E27" s="12" t="str">
        <x:v>O02</x:v>
      </x:c>
      <x:c r="F27" s="12" t="str">
        <x:v>2026-04-10</x:v>
      </x:c>
      <x:c r="G27" s="12" t="str">
        <x:v>day</x:v>
      </x:c>
      <x:c r="H27" s="12" t="str">
        <x:v>Unknown</x:v>
      </x:c>
      <x:c r="I27" s="12" t="str">
        <x:v>Strongly inferred owner/operator</x:v>
      </x:c>
      <x:c r="J27" s="12" t="n">
        <x:v>1</x:v>
      </x:c>
      <x:c r="K27" s="12" t="n">
        <x:v>2600</x:v>
      </x:c>
      <x:c r="L27" s="12" t="str">
        <x:v>Lower bound: 2,600+ hours</x:v>
      </x:c>
      <x:c r="M27" s="12" t="str">
        <x:v>About 2.5 years</x:v>
      </x:c>
      <x:c r="N27" s="15" t="n">
        <x:v>1</x:v>
      </x:c>
      <x:c r="O27" s="15" t="n">
        <x:v>1</x:v>
      </x:c>
      <x:c r="P27" s="15" t="n">
        <x:v>1</x:v>
      </x:c>
      <x:c r="Q27" s="15" t="n">
        <x:v>0</x:v>
      </x:c>
      <x:c r="R27" s="15" t="n">
        <x:v>0</x:v>
      </x:c>
      <x:c r="S27" s="15" t="n">
        <x:v>2</x:v>
      </x:c>
      <x:c r="T27" s="15" t="n">
        <x:f>IF(LEFT(I27,8)="Strongly",1,0)</x:f>
        <x:v>1</x:v>
      </x:c>
      <x:c r="U27" s="15" t="n">
        <x:f>IF(T27=1,Q27,0)</x:f>
        <x:v>0</x:v>
      </x:c>
      <x:c r="V27" s="15" t="n">
        <x:f>IF(T27=1,Q27+R27,0)</x:f>
        <x:v>0</x:v>
      </x:c>
      <x:c r="W27" s="15" t="n">
        <x:f>IF(T27=0,0,IF(A27="O013",8,IF(Q27=0,0,Q27*POWER(2,S27-1))))</x:f>
        <x:v>0</x:v>
      </x:c>
      <x:c r="X27" s="15" t="n">
        <x:f>IF(A27="O013",IF(T27=1,16,0),W27)</x:f>
        <x:v>0</x:v>
      </x:c>
      <x:c r="Y27" s="12" t="str">
        <x:v>Likely user/material-related</x:v>
      </x:c>
      <x:c r="Z27" s="12" t="str">
        <x:v>Maintenance / extrusion</x:v>
      </x:c>
      <x:c r="AA27" s="12" t="str"/>
      <x:c r="AB27" s="12" t="str"/>
      <x:c r="AC27" s="12" t="str"/>
      <x:c r="AD27" s="12" t="str">
        <x:v>Revision/configuration unspecified</x:v>
      </x:c>
      <x:c r="AE27" s="12" t="str">
        <x:v>Sustained use with wear and self-damaged replacement hotend; subsequent printing satisfactory.</x:v>
      </x:c>
      <x:c r="AF27" s="12" t="str">
        <x:v>One owner-model observation; no cross-platform identity linkage established</x:v>
      </x:c>
      <x:c r="AG27" s="12" t="str">
        <x:v>https://forum.bambulab.com/t/p1s-in-real-world-24-7-use-reliability-after-600-hours/248060</x:v>
      </x:c>
    </x:row>
    <x:row r="28" ht="42" customHeight="1">
      <x:c r="A28" s="12" t="str">
        <x:v>O027</x:v>
      </x:c>
      <x:c r="B28" s="12" t="str">
        <x:v>Creality</x:v>
      </x:c>
      <x:c r="C28" s="12" t="str">
        <x:v>K2 Pro</x:v>
      </x:c>
      <x:c r="D28" s="12" t="str">
        <x:v>Zporty</x:v>
      </x:c>
      <x:c r="E28" s="12" t="str">
        <x:v>O06</x:v>
      </x:c>
      <x:c r="F28" s="12" t="str">
        <x:v>2026-08-17</x:v>
      </x:c>
      <x:c r="G28" s="12" t="str">
        <x:v>day</x:v>
      </x:c>
      <x:c r="H28" s="12" t="str">
        <x:v>Unknown</x:v>
      </x:c>
      <x:c r="I28" s="12" t="str">
        <x:v>Strongly inferred owner/operator</x:v>
      </x:c>
      <x:c r="J28" s="12" t="n">
        <x:v>1</x:v>
      </x:c>
      <x:c r="K28" s="12" t="n">
        <x:v>500</x:v>
      </x:c>
      <x:c r="L28" s="12" t="str"/>
      <x:c r="M28" s="12" t="str">
        <x:v>Three months</x:v>
      </x:c>
      <x:c r="N28" s="15" t="n">
        <x:v>1</x:v>
      </x:c>
      <x:c r="O28" s="15" t="n">
        <x:v>0</x:v>
      </x:c>
      <x:c r="P28" s="15" t="n">
        <x:v>1</x:v>
      </x:c>
      <x:c r="Q28" s="15" t="n">
        <x:v>0</x:v>
      </x:c>
      <x:c r="R28" s="15" t="n">
        <x:v>1</x:v>
      </x:c>
      <x:c r="S28" s="15" t="n">
        <x:v>3</x:v>
      </x:c>
      <x:c r="T28" s="15" t="n">
        <x:f>IF(LEFT(I28,8)="Strongly",1,0)</x:f>
        <x:v>1</x:v>
      </x:c>
      <x:c r="U28" s="15" t="n">
        <x:f>IF(T28=1,Q28,0)</x:f>
        <x:v>0</x:v>
      </x:c>
      <x:c r="V28" s="15" t="n">
        <x:f>IF(T28=1,Q28+R28,0)</x:f>
        <x:v>1</x:v>
      </x:c>
      <x:c r="W28" s="15" t="n">
        <x:f>IF(T28=0,0,IF(A28="O013",8,IF(Q28=0,0,Q28*POWER(2,S28-1))))</x:f>
        <x:v>0</x:v>
      </x:c>
      <x:c r="X28" s="15" t="n">
        <x:f>IF(A28="O013",IF(T28=1,16,0),W28)</x:f>
        <x:v>0</x:v>
      </x:c>
      <x:c r="Y28" s="12" t="str">
        <x:v>Ambiguous</x:v>
      </x:c>
      <x:c r="Z28" s="12" t="str">
        <x:v>Extrusion / sensors / maintenance</x:v>
      </x:c>
      <x:c r="AA28" s="12" t="str"/>
      <x:c r="AB28" s="12" t="str">
        <x:v>Unfavorable support account</x:v>
      </x:c>
      <x:c r="AC28" s="12" t="str"/>
      <x:c r="AD28" s="12" t="str">
        <x:v>Revision/configuration unspecified</x:v>
      </x:c>
      <x:c r="AE28" s="12" t="str">
        <x:v>Recurrent errors and several component replacements; cause not isolated.</x:v>
      </x:c>
      <x:c r="AF28" s="12" t="str">
        <x:v>One owner-model observation; no cross-platform identity linkage established</x:v>
      </x:c>
      <x:c r="AG28" s="12" t="str">
        <x:v>https://forum.creality.com/t/k2-pro-owners-how-long-have-you-had-yours-any-problems/52652</x:v>
      </x:c>
    </x:row>
    <x:row r="29" ht="42" customHeight="1">
      <x:c r="A29" s="12" t="str">
        <x:v>O028</x:v>
      </x:c>
      <x:c r="B29" s="12" t="str">
        <x:v>Creality</x:v>
      </x:c>
      <x:c r="C29" s="12" t="str">
        <x:v>K2 Plus</x:v>
      </x:c>
      <x:c r="D29" s="12" t="str">
        <x:v>James_F</x:v>
      </x:c>
      <x:c r="E29" s="12" t="str">
        <x:v>O06</x:v>
      </x:c>
      <x:c r="F29" s="12" t="str">
        <x:v>2026-08-30</x:v>
      </x:c>
      <x:c r="G29" s="12" t="str">
        <x:v>day</x:v>
      </x:c>
      <x:c r="H29" s="12" t="str">
        <x:v>Unknown</x:v>
      </x:c>
      <x:c r="I29" s="12" t="str">
        <x:v>Strongly inferred owner/operator</x:v>
      </x:c>
      <x:c r="J29" s="12" t="n">
        <x:v>1</x:v>
      </x:c>
      <x:c r="K29" s="12"/>
      <x:c r="L29" s="12" t="str"/>
      <x:c r="M29" s="12" t="str">
        <x:v>Over one year</x:v>
      </x:c>
      <x:c r="N29" s="15" t="n">
        <x:v>1</x:v>
      </x:c>
      <x:c r="O29" s="15" t="n">
        <x:v>0</x:v>
      </x:c>
      <x:c r="P29" s="15" t="n">
        <x:v>1</x:v>
      </x:c>
      <x:c r="Q29" s="15" t="n">
        <x:v>0</x:v>
      </x:c>
      <x:c r="R29" s="15" t="n">
        <x:v>1</x:v>
      </x:c>
      <x:c r="S29" s="15" t="n">
        <x:v>3</x:v>
      </x:c>
      <x:c r="T29" s="15" t="n">
        <x:f>IF(LEFT(I29,8)="Strongly",1,0)</x:f>
        <x:v>1</x:v>
      </x:c>
      <x:c r="U29" s="15" t="n">
        <x:f>IF(T29=1,Q29,0)</x:f>
        <x:v>0</x:v>
      </x:c>
      <x:c r="V29" s="15" t="n">
        <x:f>IF(T29=1,Q29+R29,0)</x:f>
        <x:v>1</x:v>
      </x:c>
      <x:c r="W29" s="15" t="n">
        <x:f>IF(T29=0,0,IF(A29="O013",8,IF(Q29=0,0,Q29*POWER(2,S29-1))))</x:f>
        <x:v>0</x:v>
      </x:c>
      <x:c r="X29" s="15" t="n">
        <x:f>IF(A29="O013",IF(T29=1,16,0),W29)</x:f>
        <x:v>0</x:v>
      </x:c>
      <x:c r="Y29" s="12" t="str">
        <x:v>Ambiguous - multiple unresolved symptoms</x:v>
      </x:c>
      <x:c r="Z29" s="12" t="str">
        <x:v>Motion / extrusion / firmware</x:v>
      </x:c>
      <x:c r="AA29" s="12" t="str"/>
      <x:c r="AB29" s="12" t="str">
        <x:v>Mixed support experience</x:v>
      </x:c>
      <x:c r="AC29" s="12" t="str"/>
      <x:c r="AD29" s="12" t="str">
        <x:v>Revision/configuration unspecified</x:v>
      </x:c>
      <x:c r="AE29" s="12" t="str">
        <x:v>Head collision, feed and heating interventions; low confidence in unattended use.</x:v>
      </x:c>
      <x:c r="AF29" s="12" t="str">
        <x:v>Explicitly says K2 Plus despite K2 Pro thread title; one unresolved episode lower bound</x:v>
      </x:c>
      <x:c r="AG29" s="12" t="str">
        <x:v>https://forum.creality.com/t/k2-pro-owners-how-long-have-you-had-yours-any-problems/52652</x:v>
      </x:c>
    </x:row>
  </x:sheetData>
  <x:pageMargins left="0.7" right="0.7" top="0.75" bottom="0.75" header="0.3" footer="0.3"/>
  <x:tableParts count="1">
    <x:tablePart xmlns:r="http://schemas.openxmlformats.org/officeDocument/2006/relationships" r:id="R9f28aeeeb32f4035"/>
  </x:tableParts>
</x:worksheet>
</file>

<file path=xl/worksheets/sheet3.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12" hidden="0" customWidth="1"/>
    <x:col min="2" max="2" width="18" hidden="0" customWidth="1"/>
    <x:col min="3" max="3" width="25" hidden="0" customWidth="1"/>
    <x:col min="4" max="4" width="34" hidden="0" customWidth="1"/>
    <x:col min="5" max="5" width="17" hidden="0" customWidth="1"/>
    <x:col min="6" max="6" width="38" hidden="0" customWidth="1"/>
    <x:col min="7" max="7" width="18" hidden="0" customWidth="1"/>
    <x:col min="8" max="8" width="18" hidden="0" customWidth="1"/>
    <x:col min="9" max="9" width="19" hidden="0" customWidth="1"/>
    <x:col min="10" max="10" width="18" hidden="0" customWidth="1"/>
    <x:col min="11" max="11" width="19" hidden="0" customWidth="1"/>
    <x:col min="12" max="12" width="35" hidden="0" customWidth="1"/>
    <x:col min="13" max="13" width="24" hidden="0" customWidth="1"/>
    <x:col min="14" max="14" width="24" hidden="0" customWidth="1"/>
    <x:col min="15" max="15" width="19" hidden="0" customWidth="1"/>
    <x:col min="16" max="16" width="17" hidden="0" customWidth="1"/>
    <x:col min="17" max="17" width="17" hidden="0" customWidth="1"/>
    <x:col min="18" max="18" width="52" hidden="0" customWidth="1"/>
    <x:col min="19" max="19" width="39" hidden="0" customWidth="1"/>
    <x:col min="20" max="20" width="20" hidden="0" customWidth="1"/>
    <x:col min="21" max="21" width="21" hidden="0" customWidth="1"/>
    <x:col min="22" max="22" width="20" hidden="0" customWidth="1"/>
    <x:col min="23" max="23" width="20" hidden="0" customWidth="1"/>
    <x:col min="24" max="24" width="24" hidden="0" customWidth="1"/>
    <x:col min="25" max="25" width="43" hidden="0" customWidth="1"/>
    <x:col min="26" max="26" width="21" hidden="0" customWidth="1"/>
    <x:col min="27" max="27" width="23" hidden="0" customWidth="1"/>
    <x:col min="28" max="28" width="24" hidden="0" customWidth="1"/>
    <x:col min="29" max="29" width="23" hidden="0" customWidth="1"/>
    <x:col min="30" max="30" width="24" hidden="0" customWidth="1"/>
    <x:col min="31" max="31" width="23" hidden="0" customWidth="1"/>
    <x:col min="32" max="32" width="22" hidden="0" customWidth="1"/>
    <x:col min="33" max="33" width="22" hidden="0" customWidth="1"/>
    <x:col min="34" max="34" width="23" hidden="0" customWidth="1"/>
    <x:col min="35" max="35" width="23" hidden="0" customWidth="1"/>
    <x:col min="36" max="36" width="18" hidden="0" customWidth="1"/>
    <x:col min="37" max="37" width="18" hidden="0" customWidth="1"/>
    <x:col min="38" max="38" width="22" hidden="0" customWidth="1"/>
    <x:col min="39" max="39" width="18" hidden="0" customWidth="1"/>
    <x:col min="40" max="40" width="24" hidden="0" customWidth="1"/>
    <x:col min="41" max="41" width="24" hidden="0" customWidth="1"/>
    <x:col min="42" max="42" width="23" hidden="0" customWidth="1"/>
    <x:col min="43" max="43" width="26" hidden="0" customWidth="1"/>
    <x:col min="44" max="44" width="34" hidden="0" customWidth="1"/>
    <x:col min="45" max="45" width="48" hidden="0" customWidth="1"/>
    <x:col min="46" max="46" width="52" hidden="0" customWidth="1"/>
    <x:col min="47" max="47" width="50" hidden="0" customWidth="1"/>
    <x:col min="48" max="48" width="18" hidden="0" customWidth="1"/>
    <x:col min="49" max="49" width="70" hidden="0" customWidth="1"/>
    <x:col min="50" max="50" width="18" hidden="0" customWidth="1"/>
    <x:col min="51" max="51" width="17" hidden="0" customWidth="1"/>
    <x:col min="52" max="52" width="60" hidden="0" customWidth="1"/>
    <x:col min="53" max="53" width="40" hidden="0" customWidth="1"/>
    <x:col min="54" max="54" width="20" hidden="0" customWidth="1"/>
  </x:cols>
  <x:sheetData>
    <x:row r="1" ht="54" customHeight="1">
      <x:c r="A1" s="14" t="str">
        <x:v>Model ID</x:v>
      </x:c>
      <x:c r="B1" s="14" t="str">
        <x:v>Manufacturer</x:v>
      </x:c>
      <x:c r="C1" s="14" t="str">
        <x:v>Model</x:v>
      </x:c>
      <x:c r="D1" s="14" t="str">
        <x:v>Priced variant</x:v>
      </x:c>
      <x:c r="E1" s="14" t="str">
        <x:v>Technology</x:v>
      </x:c>
      <x:c r="F1" s="14" t="str">
        <x:v>Market status</x:v>
      </x:c>
      <x:c r="G1" s="14" t="str">
        <x:v>Provisional new-listing flag</x:v>
      </x:c>
      <x:c r="H1" s="14" t="str">
        <x:v>Current advertised USD</x:v>
      </x:c>
      <x:c r="I1" s="14" t="str">
        <x:v>Typical / average paid USD</x:v>
      </x:c>
      <x:c r="J1" s="14" t="str">
        <x:v>Verified MSRP USD</x:v>
      </x:c>
      <x:c r="K1" s="14" t="str">
        <x:v>Advertised reference USD</x:v>
      </x:c>
      <x:c r="L1" s="14" t="str">
        <x:v>Price confidence</x:v>
      </x:c>
      <x:c r="M1" s="14" t="str">
        <x:v>Architecture</x:v>
      </x:c>
      <x:c r="N1" s="14" t="str">
        <x:v>Build volume XYZ mm</x:v>
      </x:c>
      <x:c r="O1" s="14" t="str">
        <x:v>Launch date or period</x:v>
      </x:c>
      <x:c r="P1" s="14" t="str">
        <x:v>Launch-date precision</x:v>
      </x:c>
      <x:c r="Q1" s="14" t="str">
        <x:v>Months on market</x:v>
      </x:c>
      <x:c r="R1" s="14" t="str">
        <x:v>Revisions / current-stock caveat</x:v>
      </x:c>
      <x:c r="S1" s="14" t="str">
        <x:v>Complexity features</x:v>
      </x:c>
      <x:c r="T1" s="14" t="str">
        <x:v>Estimated U.S. units</x:v>
      </x:c>
      <x:c r="U1" s="14" t="str">
        <x:v>Worldwide units / disclosed floor</x:v>
      </x:c>
      <x:c r="V1" s="14" t="str">
        <x:v>U.S. units - lower estimate</x:v>
      </x:c>
      <x:c r="W1" s="14" t="str">
        <x:v>U.S. units - upper estimate</x:v>
      </x:c>
      <x:c r="X1" s="14" t="str">
        <x:v>Sales-data confidence</x:v>
      </x:c>
      <x:c r="Y1" s="14" t="str">
        <x:v>Sales estimation status</x:v>
      </x:c>
      <x:c r="Z1" s="14" t="str">
        <x:v>Estimated U.S. owner-years</x:v>
      </x:c>
      <x:c r="AA1" s="14" t="str">
        <x:v>Independent owner observations in ledger</x:v>
      </x:c>
      <x:c r="AB1" s="14" t="str">
        <x:v>Raw negative posts in ledger (minimum)</x:v>
      </x:c>
      <x:c r="AC1" s="14" t="str">
        <x:v>Positive/neutral observations in ledger</x:v>
      </x:c>
      <x:c r="AD1" s="14" t="str">
        <x:v>Unique issue episodes in ledger (lower bound)</x:v>
      </x:c>
      <x:c r="AE1" s="14" t="str">
        <x:v>Primary machine-attributable episodes</x:v>
      </x:c>
      <x:c r="AF1" s="14" t="str">
        <x:v>Severity-weighted episodes - low</x:v>
      </x:c>
      <x:c r="AG1" s="14" t="str">
        <x:v>Severity-weighted episodes - high</x:v>
      </x:c>
      <x:c r="AH1" s="14" t="str">
        <x:v>Issues per 10,000 estimated units</x:v>
      </x:c>
      <x:c r="AI1" s="14" t="str">
        <x:v>Issues per 10,000 owner-years</x:v>
      </x:c>
      <x:c r="AJ1" s="14" t="str">
        <x:v>Print Quality Index</x:v>
      </x:c>
      <x:c r="AK1" s="14" t="str">
        <x:v>Reliability Index</x:v>
      </x:c>
      <x:c r="AL1" s="14" t="str">
        <x:v>Long-Term Reliability Index</x:v>
      </x:c>
      <x:c r="AM1" s="14" t="str">
        <x:v>Support Index</x:v>
      </x:c>
      <x:c r="AN1" s="14" t="str">
        <x:v>Severity-Adjusted Reliability Index</x:v>
      </x:c>
      <x:c r="AO1" s="14" t="str">
        <x:v>Price-Adjusted Reliability Index</x:v>
      </x:c>
      <x:c r="AP1" s="14" t="str">
        <x:v>Simple Reliability per $1,000</x:v>
      </x:c>
      <x:c r="AQ1" s="14" t="str">
        <x:v>Ranking status</x:v>
      </x:c>
      <x:c r="AR1" s="14" t="str">
        <x:v>Population evidence confidence</x:v>
      </x:c>
      <x:c r="AS1" s="14" t="str">
        <x:v>Other observed configurations</x:v>
      </x:c>
      <x:c r="AT1" s="14" t="str">
        <x:v>Price basis / exclusions</x:v>
      </x:c>
      <x:c r="AU1" s="14" t="str">
        <x:v>Notes</x:v>
      </x:c>
      <x:c r="AV1" s="14" t="str">
        <x:v>Listing / price source ID</x:v>
      </x:c>
      <x:c r="AW1" s="14" t="str">
        <x:v>Direct listing / price URL</x:v>
      </x:c>
      <x:c r="AX1" s="14" t="str">
        <x:v>Build-volume source ID</x:v>
      </x:c>
      <x:c r="AY1" s="14" t="str">
        <x:v>Launch source ID</x:v>
      </x:c>
      <x:c r="AZ1" s="14" t="str">
        <x:v>Worldwide quantity interpretation</x:v>
      </x:c>
      <x:c r="BA1" s="14" t="str">
        <x:v>Worldwide claim confidence</x:v>
      </x:c>
      <x:c r="BB1" s="14" t="str">
        <x:v>Worldwide source ID</x:v>
      </x:c>
    </x:row>
    <x:row r="2" ht="42" customHeight="1">
      <x:c r="A2" s="12" t="str">
        <x:v>M001</x:v>
      </x:c>
      <x:c r="B2" s="12" t="str">
        <x:v>Bambu Lab</x:v>
      </x:c>
      <x:c r="C2" s="12" t="str">
        <x:v>A1 mini</x:v>
      </x:c>
      <x:c r="D2" s="12" t="str">
        <x:v>Base / standard listing</x:v>
      </x:c>
      <x:c r="E2" s="12" t="str">
        <x:v>FDM/FFF</x:v>
      </x:c>
      <x:c r="F2" s="12" t="str">
        <x:v>New listing</x:v>
      </x:c>
      <x:c r="G2" s="12" t="n">
        <x:v>1</x:v>
      </x:c>
      <x:c r="H2" s="16" t="n">
        <x:v>219</x:v>
      </x:c>
      <x:c r="I2" s="16"/>
      <x:c r="J2" s="16"/>
      <x:c r="K2" s="16"/>
      <x:c r="L2" s="12" t="str">
        <x:v>Medium - advertised snapshot</x:v>
      </x:c>
      <x:c r="M2" s="12" t="str">
        <x:v>Cartesian bedslinger</x:v>
      </x:c>
      <x:c r="N2" s="12"/>
      <x:c r="O2" s="12"/>
      <x:c r="P2" s="12" t="str">
        <x:v>Unknown</x:v>
      </x:c>
      <x:c r="Q2" s="12"/>
      <x:c r="R2" s="12" t="str">
        <x:v>Current production revision not verified</x:v>
      </x:c>
      <x:c r="S2" s="12" t="str">
        <x:v>Not fully coded</x:v>
      </x:c>
      <x:c r="T2" s="12"/>
      <x:c r="U2" s="12"/>
      <x:c r="V2" s="12"/>
      <x:c r="W2" s="12"/>
      <x:c r="X2" s="12" t="str">
        <x:v>Not estimable</x:v>
      </x:c>
      <x:c r="Y2" s="12" t="str">
        <x:v>No matched U.S. model/revision exposure obtained</x:v>
      </x:c>
      <x:c r="Z2" s="12"/>
      <x:c r="AA2" s="12" t="str">
        <x:f>IF(COUNTIF('Owner evidence'!$C$2:$C$29,$C2)=0,"",COUNTIF('Owner evidence'!$C$2:$C$29,$C2))</x:f>
      </x:c>
      <x:c r="AB2" s="12" t="str">
        <x:f>IF(COUNTIF('Owner evidence'!$C$2:$C$29,$C2)=0,"",SUMIF('Owner evidence'!$C$2:$C$29,$C2,'Owner evidence'!$N$2:$N$29))</x:f>
      </x:c>
      <x:c r="AC2" s="12" t="str">
        <x:f>IF(COUNTIF('Owner evidence'!$C$2:$C$29,$C2)=0,"",SUMIF('Owner evidence'!$C$2:$C$29,$C2,'Owner evidence'!$O$2:$O$29))</x:f>
      </x:c>
      <x:c r="AD2" s="12" t="str">
        <x:f>IF(COUNTIF('Owner evidence'!$C$2:$C$29,$C2)=0,"",SUMIF('Owner evidence'!$C$2:$C$29,$C2,'Owner evidence'!$P$2:$P$29))</x:f>
      </x:c>
      <x:c r="AE2" s="12" t="str">
        <x:f>IF(COUNTIF('Owner evidence'!$C$2:$C$29,$C2)=0,"",SUMIF('Owner evidence'!$C$2:$C$29,$C2,'Owner evidence'!$U$2:$U$29))</x:f>
      </x:c>
      <x:c r="AF2" s="12" t="str">
        <x:f>IF(COUNTIF('Owner evidence'!$C$2:$C$29,$C2)=0,"",SUMIF('Owner evidence'!$C$2:$C$29,$C2,'Owner evidence'!$W$2:$W$29))</x:f>
      </x:c>
      <x:c r="AG2" s="12" t="str">
        <x:f>IF(COUNTIF('Owner evidence'!$C$2:$C$29,$C2)=0,"",SUMIF('Owner evidence'!$C$2:$C$29,$C2,'Owner evidence'!$X$2:$X$29))</x:f>
      </x:c>
      <x:c r="AH2" s="12"/>
      <x:c r="AI2" s="12"/>
      <x:c r="AJ2" s="12"/>
      <x:c r="AK2" s="12"/>
      <x:c r="AL2" s="12"/>
      <x:c r="AM2" s="12"/>
      <x:c r="AN2" s="12"/>
      <x:c r="AO2" s="12"/>
      <x:c r="AP2" s="12"/>
      <x:c r="AQ2" s="12" t="str">
        <x:v>INSUFFICIENT DATA</x:v>
      </x:c>
      <x:c r="AR2" s="12" t="str">
        <x:v>INSUFFICIENT DATA for population inference</x:v>
      </x:c>
      <x:c r="AS2" s="12" t="str">
        <x:v>AMS lite Combo $329</x:v>
      </x:c>
      <x:c r="AT2" s="12" t="str">
        <x:v>Advertised USD price; tax, shipping and optional consumables excluded</x:v>
      </x:c>
      <x:c r="AU2" s="12" t="str"/>
      <x:c r="AV2" s="12" t="str">
        <x:v>C01</x:v>
      </x:c>
      <x:c r="AW2" s="12" t="str">
        <x:v>https://www.matterhackers.com/store/c/bambu-lab-3d-printers/bambu-lab-a-series</x:v>
      </x:c>
      <x:c r="AX2" s="12" t="str"/>
      <x:c r="AY2" s="12" t="str"/>
      <x:c r="AZ2" s="12"/>
      <x:c r="BA2" s="12"/>
      <x:c r="BB2" s="12"/>
    </x:row>
    <x:row r="3" ht="42" customHeight="1">
      <x:c r="A3" s="12" t="str">
        <x:v>M002</x:v>
      </x:c>
      <x:c r="B3" s="12" t="str">
        <x:v>Bambu Lab</x:v>
      </x:c>
      <x:c r="C3" s="12" t="str">
        <x:v>A1</x:v>
      </x:c>
      <x:c r="D3" s="12" t="str">
        <x:v>Base / standard listing</x:v>
      </x:c>
      <x:c r="E3" s="12" t="str">
        <x:v>FDM/FFF</x:v>
      </x:c>
      <x:c r="F3" s="12" t="str">
        <x:v>New listing</x:v>
      </x:c>
      <x:c r="G3" s="12" t="n">
        <x:v>1</x:v>
      </x:c>
      <x:c r="H3" s="16" t="n">
        <x:v>299</x:v>
      </x:c>
      <x:c r="I3" s="16"/>
      <x:c r="J3" s="16"/>
      <x:c r="K3" s="16"/>
      <x:c r="L3" s="12" t="str">
        <x:v>Medium - advertised snapshot</x:v>
      </x:c>
      <x:c r="M3" s="12" t="str">
        <x:v>Cartesian bedslinger</x:v>
      </x:c>
      <x:c r="N3" s="12"/>
      <x:c r="O3" s="12"/>
      <x:c r="P3" s="12" t="str">
        <x:v>Unknown</x:v>
      </x:c>
      <x:c r="Q3" s="12"/>
      <x:c r="R3" s="12" t="str">
        <x:v>Historical recalled serial cohort must be separated; R01</x:v>
      </x:c>
      <x:c r="S3" s="12" t="str">
        <x:v>Not fully coded</x:v>
      </x:c>
      <x:c r="T3" s="12"/>
      <x:c r="U3" s="12"/>
      <x:c r="V3" s="12"/>
      <x:c r="W3" s="12"/>
      <x:c r="X3" s="12" t="str">
        <x:v>Not estimable</x:v>
      </x:c>
      <x:c r="Y3" s="12" t="str">
        <x:v>No matched U.S. model/revision exposure obtained</x:v>
      </x:c>
      <x:c r="Z3" s="12"/>
      <x:c r="AA3" s="12" t="str">
        <x:f>IF(COUNTIF('Owner evidence'!$C$2:$C$29,$C3)=0,"",COUNTIF('Owner evidence'!$C$2:$C$29,$C3))</x:f>
      </x:c>
      <x:c r="AB3" s="12" t="str">
        <x:f>IF(COUNTIF('Owner evidence'!$C$2:$C$29,$C3)=0,"",SUMIF('Owner evidence'!$C$2:$C$29,$C3,'Owner evidence'!$N$2:$N$29))</x:f>
      </x:c>
      <x:c r="AC3" s="12" t="str">
        <x:f>IF(COUNTIF('Owner evidence'!$C$2:$C$29,$C3)=0,"",SUMIF('Owner evidence'!$C$2:$C$29,$C3,'Owner evidence'!$O$2:$O$29))</x:f>
      </x:c>
      <x:c r="AD3" s="12" t="str">
        <x:f>IF(COUNTIF('Owner evidence'!$C$2:$C$29,$C3)=0,"",SUMIF('Owner evidence'!$C$2:$C$29,$C3,'Owner evidence'!$P$2:$P$29))</x:f>
      </x:c>
      <x:c r="AE3" s="12" t="str">
        <x:f>IF(COUNTIF('Owner evidence'!$C$2:$C$29,$C3)=0,"",SUMIF('Owner evidence'!$C$2:$C$29,$C3,'Owner evidence'!$U$2:$U$29))</x:f>
      </x:c>
      <x:c r="AF3" s="12" t="str">
        <x:f>IF(COUNTIF('Owner evidence'!$C$2:$C$29,$C3)=0,"",SUMIF('Owner evidence'!$C$2:$C$29,$C3,'Owner evidence'!$W$2:$W$29))</x:f>
      </x:c>
      <x:c r="AG3" s="12" t="str">
        <x:f>IF(COUNTIF('Owner evidence'!$C$2:$C$29,$C3)=0,"",SUMIF('Owner evidence'!$C$2:$C$29,$C3,'Owner evidence'!$X$2:$X$29))</x:f>
      </x:c>
      <x:c r="AH3" s="12"/>
      <x:c r="AI3" s="12"/>
      <x:c r="AJ3" s="12"/>
      <x:c r="AK3" s="12"/>
      <x:c r="AL3" s="12"/>
      <x:c r="AM3" s="12"/>
      <x:c r="AN3" s="12"/>
      <x:c r="AO3" s="12"/>
      <x:c r="AP3" s="12"/>
      <x:c r="AQ3" s="12" t="str">
        <x:v>INSUFFICIENT DATA</x:v>
      </x:c>
      <x:c r="AR3" s="12" t="str">
        <x:v>INSUFFICIENT DATA for population inference</x:v>
      </x:c>
      <x:c r="AS3" s="12" t="str">
        <x:v>AMS lite Combo $399</x:v>
      </x:c>
      <x:c r="AT3" s="12" t="str">
        <x:v>Advertised USD price; tax, shipping and optional consumables excluded</x:v>
      </x:c>
      <x:c r="AU3" s="12" t="str"/>
      <x:c r="AV3" s="12" t="str">
        <x:v>C01</x:v>
      </x:c>
      <x:c r="AW3" s="12" t="str">
        <x:v>https://www.matterhackers.com/store/c/bambu-lab-3d-printers/bambu-lab-a-series</x:v>
      </x:c>
      <x:c r="AX3" s="12" t="str"/>
      <x:c r="AY3" s="12" t="str"/>
      <x:c r="AZ3" s="12"/>
      <x:c r="BA3" s="12"/>
      <x:c r="BB3" s="12"/>
    </x:row>
    <x:row r="4" ht="42" customHeight="1">
      <x:c r="A4" s="12" t="str">
        <x:v>M003</x:v>
      </x:c>
      <x:c r="B4" s="12" t="str">
        <x:v>Bambu Lab</x:v>
      </x:c>
      <x:c r="C4" s="12" t="str">
        <x:v>A2L</x:v>
      </x:c>
      <x:c r="D4" s="12" t="str">
        <x:v>Base / standard listing</x:v>
      </x:c>
      <x:c r="E4" s="12" t="str">
        <x:v>FDM/FFF</x:v>
      </x:c>
      <x:c r="F4" s="12" t="str">
        <x:v>New listing</x:v>
      </x:c>
      <x:c r="G4" s="12" t="n">
        <x:v>1</x:v>
      </x:c>
      <x:c r="H4" s="16" t="n">
        <x:v>469</x:v>
      </x:c>
      <x:c r="I4" s="16"/>
      <x:c r="J4" s="16"/>
      <x:c r="K4" s="16"/>
      <x:c r="L4" s="12" t="str">
        <x:v>Medium - advertised snapshot</x:v>
      </x:c>
      <x:c r="M4" s="12" t="str">
        <x:v>Not verified</x:v>
      </x:c>
      <x:c r="N4" s="12"/>
      <x:c r="O4" s="12"/>
      <x:c r="P4" s="12" t="str">
        <x:v>Unknown</x:v>
      </x:c>
      <x:c r="Q4" s="12"/>
      <x:c r="R4" s="12" t="str">
        <x:v>Current production revision not verified</x:v>
      </x:c>
      <x:c r="S4" s="12" t="str">
        <x:v>Not fully coded</x:v>
      </x:c>
      <x:c r="T4" s="12"/>
      <x:c r="U4" s="12"/>
      <x:c r="V4" s="12"/>
      <x:c r="W4" s="12"/>
      <x:c r="X4" s="12" t="str">
        <x:v>Not estimable</x:v>
      </x:c>
      <x:c r="Y4" s="12" t="str">
        <x:v>No matched U.S. model/revision exposure obtained</x:v>
      </x:c>
      <x:c r="Z4" s="12"/>
      <x:c r="AA4" s="12" t="str">
        <x:f>IF(COUNTIF('Owner evidence'!$C$2:$C$29,$C4)=0,"",COUNTIF('Owner evidence'!$C$2:$C$29,$C4))</x:f>
      </x:c>
      <x:c r="AB4" s="12" t="str">
        <x:f>IF(COUNTIF('Owner evidence'!$C$2:$C$29,$C4)=0,"",SUMIF('Owner evidence'!$C$2:$C$29,$C4,'Owner evidence'!$N$2:$N$29))</x:f>
      </x:c>
      <x:c r="AC4" s="12" t="str">
        <x:f>IF(COUNTIF('Owner evidence'!$C$2:$C$29,$C4)=0,"",SUMIF('Owner evidence'!$C$2:$C$29,$C4,'Owner evidence'!$O$2:$O$29))</x:f>
      </x:c>
      <x:c r="AD4" s="12" t="str">
        <x:f>IF(COUNTIF('Owner evidence'!$C$2:$C$29,$C4)=0,"",SUMIF('Owner evidence'!$C$2:$C$29,$C4,'Owner evidence'!$P$2:$P$29))</x:f>
      </x:c>
      <x:c r="AE4" s="12" t="str">
        <x:f>IF(COUNTIF('Owner evidence'!$C$2:$C$29,$C4)=0,"",SUMIF('Owner evidence'!$C$2:$C$29,$C4,'Owner evidence'!$U$2:$U$29))</x:f>
      </x:c>
      <x:c r="AF4" s="12" t="str">
        <x:f>IF(COUNTIF('Owner evidence'!$C$2:$C$29,$C4)=0,"",SUMIF('Owner evidence'!$C$2:$C$29,$C4,'Owner evidence'!$W$2:$W$29))</x:f>
      </x:c>
      <x:c r="AG4" s="12" t="str">
        <x:f>IF(COUNTIF('Owner evidence'!$C$2:$C$29,$C4)=0,"",SUMIF('Owner evidence'!$C$2:$C$29,$C4,'Owner evidence'!$X$2:$X$29))</x:f>
      </x:c>
      <x:c r="AH4" s="12"/>
      <x:c r="AI4" s="12"/>
      <x:c r="AJ4" s="12"/>
      <x:c r="AK4" s="12"/>
      <x:c r="AL4" s="12"/>
      <x:c r="AM4" s="12"/>
      <x:c r="AN4" s="12"/>
      <x:c r="AO4" s="12"/>
      <x:c r="AP4" s="12"/>
      <x:c r="AQ4" s="12" t="str">
        <x:v>INSUFFICIENT DATA</x:v>
      </x:c>
      <x:c r="AR4" s="12" t="str">
        <x:v>INSUFFICIENT DATA for population inference</x:v>
      </x:c>
      <x:c r="AS4" s="12" t="str">
        <x:v>Combo $569</x:v>
      </x:c>
      <x:c r="AT4" s="12" t="str">
        <x:v>Advertised USD price; tax, shipping and optional consumables excluded</x:v>
      </x:c>
      <x:c r="AU4" s="12" t="str"/>
      <x:c r="AV4" s="12" t="str">
        <x:v>C01</x:v>
      </x:c>
      <x:c r="AW4" s="12" t="str">
        <x:v>https://www.matterhackers.com/store/c/bambu-lab-3d-printers/bambu-lab-a-series</x:v>
      </x:c>
      <x:c r="AX4" s="12" t="str"/>
      <x:c r="AY4" s="12" t="str"/>
      <x:c r="AZ4" s="12"/>
      <x:c r="BA4" s="12"/>
      <x:c r="BB4" s="12"/>
    </x:row>
    <x:row r="5" ht="42" customHeight="1">
      <x:c r="A5" s="12" t="str">
        <x:v>M004</x:v>
      </x:c>
      <x:c r="B5" s="12" t="str">
        <x:v>Bambu Lab</x:v>
      </x:c>
      <x:c r="C5" s="12" t="str">
        <x:v>P1S</x:v>
      </x:c>
      <x:c r="D5" s="12" t="str">
        <x:v>Base / standard listing</x:v>
      </x:c>
      <x:c r="E5" s="12" t="str">
        <x:v>FDM/FFF</x:v>
      </x:c>
      <x:c r="F5" s="12" t="str">
        <x:v>New listing</x:v>
      </x:c>
      <x:c r="G5" s="12" t="n">
        <x:v>1</x:v>
      </x:c>
      <x:c r="H5" s="16" t="n">
        <x:v>399</x:v>
      </x:c>
      <x:c r="I5" s="16"/>
      <x:c r="J5" s="16"/>
      <x:c r="K5" s="16"/>
      <x:c r="L5" s="12" t="str">
        <x:v>Medium - advertised snapshot</x:v>
      </x:c>
      <x:c r="M5" s="12" t="str">
        <x:v>CoreXY</x:v>
      </x:c>
      <x:c r="N5" s="12"/>
      <x:c r="O5" s="12" t="str">
        <x:v>2023-07-13</x:v>
      </x:c>
      <x:c r="P5" s="12" t="str">
        <x:v>day</x:v>
      </x:c>
      <x:c r="Q5" s="12" t="n">
        <x:f>ROUND((DATE(2026,9,13)-DATEVALUE(O5))/30.4375,1)</x:f>
        <x:v>38</x:v>
      </x:c>
      <x:c r="R5" s="12" t="str">
        <x:v>Hardware revision and launch timing not verified</x:v>
      </x:c>
      <x:c r="S5" s="12" t="str">
        <x:v>Enclosed; optional multimaterial feeder</x:v>
      </x:c>
      <x:c r="T5" s="12"/>
      <x:c r="U5" s="12"/>
      <x:c r="V5" s="12"/>
      <x:c r="W5" s="12"/>
      <x:c r="X5" s="12" t="str">
        <x:v>Not estimable</x:v>
      </x:c>
      <x:c r="Y5" s="12" t="str">
        <x:v>No matched U.S. model/revision exposure obtained</x:v>
      </x:c>
      <x:c r="Z5" s="12"/>
      <x:c r="AA5" s="12" t="n">
        <x:f>IF(COUNTIF('Owner evidence'!$C$2:$C$29,$C5)=0,"",COUNTIF('Owner evidence'!$C$2:$C$29,$C5))</x:f>
        <x:v>7</x:v>
      </x:c>
      <x:c r="AB5" s="12" t="n">
        <x:f>IF(COUNTIF('Owner evidence'!$C$2:$C$29,$C5)=0,"",SUMIF('Owner evidence'!$C$2:$C$29,$C5,'Owner evidence'!$N$2:$N$29))</x:f>
        <x:v>5</x:v>
      </x:c>
      <x:c r="AC5" s="12" t="n">
        <x:f>IF(COUNTIF('Owner evidence'!$C$2:$C$29,$C5)=0,"",SUMIF('Owner evidence'!$C$2:$C$29,$C5,'Owner evidence'!$O$2:$O$29))</x:f>
        <x:v>7</x:v>
      </x:c>
      <x:c r="AD5" s="12" t="n">
        <x:f>IF(COUNTIF('Owner evidence'!$C$2:$C$29,$C5)=0,"",SUMIF('Owner evidence'!$C$2:$C$29,$C5,'Owner evidence'!$P$2:$P$29))</x:f>
        <x:v>7</x:v>
      </x:c>
      <x:c r="AE5" s="12" t="n">
        <x:f>IF(COUNTIF('Owner evidence'!$C$2:$C$29,$C5)=0,"",SUMIF('Owner evidence'!$C$2:$C$29,$C5,'Owner evidence'!$U$2:$U$29))</x:f>
        <x:v>0</x:v>
      </x:c>
      <x:c r="AF5" s="12" t="n">
        <x:f>IF(COUNTIF('Owner evidence'!$C$2:$C$29,$C5)=0,"",SUMIF('Owner evidence'!$C$2:$C$29,$C5,'Owner evidence'!$W$2:$W$29))</x:f>
        <x:v>0</x:v>
      </x:c>
      <x:c r="AG5" s="12" t="n">
        <x:f>IF(COUNTIF('Owner evidence'!$C$2:$C$29,$C5)=0,"",SUMIF('Owner evidence'!$C$2:$C$29,$C5,'Owner evidence'!$X$2:$X$29))</x:f>
        <x:v>0</x:v>
      </x:c>
      <x:c r="AH5" s="12"/>
      <x:c r="AI5" s="12"/>
      <x:c r="AJ5" s="12"/>
      <x:c r="AK5" s="12"/>
      <x:c r="AL5" s="12"/>
      <x:c r="AM5" s="12"/>
      <x:c r="AN5" s="12"/>
      <x:c r="AO5" s="12"/>
      <x:c r="AP5" s="12"/>
      <x:c r="AQ5" s="12" t="str">
        <x:v>INSUFFICIENT DATA</x:v>
      </x:c>
      <x:c r="AR5" s="12" t="str">
        <x:v>INSUFFICIENT DATA for population inference</x:v>
      </x:c>
      <x:c r="AS5" s="12" t="str"/>
      <x:c r="AT5" s="12" t="str">
        <x:v>Advertised USD price; tax, shipping and optional consumables excluded</x:v>
      </x:c>
      <x:c r="AU5" s="12" t="str"/>
      <x:c r="AV5" s="12" t="str">
        <x:v>C02</x:v>
      </x:c>
      <x:c r="AW5" s="12" t="str">
        <x:v>https://www.matterhackers.com/store/c/bambu-lab-3d-printers/bambu-lab-p-series-3d-printers</x:v>
      </x:c>
      <x:c r="AX5" s="12" t="str"/>
      <x:c r="AY5" s="12" t="str">
        <x:v>R09</x:v>
      </x:c>
      <x:c r="AZ5" s="12"/>
      <x:c r="BA5" s="12"/>
      <x:c r="BB5" s="12"/>
    </x:row>
    <x:row r="6" ht="42" customHeight="1">
      <x:c r="A6" s="12" t="str">
        <x:v>M005</x:v>
      </x:c>
      <x:c r="B6" s="12" t="str">
        <x:v>Bambu Lab</x:v>
      </x:c>
      <x:c r="C6" s="12" t="str">
        <x:v>P2S</x:v>
      </x:c>
      <x:c r="D6" s="12" t="str">
        <x:v>Base / standard listing</x:v>
      </x:c>
      <x:c r="E6" s="12" t="str">
        <x:v>FDM/FFF</x:v>
      </x:c>
      <x:c r="F6" s="12" t="str">
        <x:v>New listing</x:v>
      </x:c>
      <x:c r="G6" s="12" t="n">
        <x:v>1</x:v>
      </x:c>
      <x:c r="H6" s="16" t="n">
        <x:v>549</x:v>
      </x:c>
      <x:c r="I6" s="16"/>
      <x:c r="J6" s="16"/>
      <x:c r="K6" s="16"/>
      <x:c r="L6" s="12" t="str">
        <x:v>Medium - advertised snapshot</x:v>
      </x:c>
      <x:c r="M6" s="12" t="str">
        <x:v>CoreXY</x:v>
      </x:c>
      <x:c r="N6" s="12"/>
      <x:c r="O6" s="12"/>
      <x:c r="P6" s="12" t="str">
        <x:v>Unknown</x:v>
      </x:c>
      <x:c r="Q6" s="12"/>
      <x:c r="R6" s="12" t="str">
        <x:v>Hardware revision and launch timing not verified</x:v>
      </x:c>
      <x:c r="S6" s="12" t="str">
        <x:v>Enclosed; optional multimaterial feeder</x:v>
      </x:c>
      <x:c r="T6" s="12"/>
      <x:c r="U6" s="12"/>
      <x:c r="V6" s="12"/>
      <x:c r="W6" s="12"/>
      <x:c r="X6" s="12" t="str">
        <x:v>Not estimable</x:v>
      </x:c>
      <x:c r="Y6" s="12" t="str">
        <x:v>No matched U.S. model/revision exposure obtained</x:v>
      </x:c>
      <x:c r="Z6" s="12"/>
      <x:c r="AA6" s="12" t="str">
        <x:f>IF(COUNTIF('Owner evidence'!$C$2:$C$29,$C6)=0,"",COUNTIF('Owner evidence'!$C$2:$C$29,$C6))</x:f>
      </x:c>
      <x:c r="AB6" s="12" t="str">
        <x:f>IF(COUNTIF('Owner evidence'!$C$2:$C$29,$C6)=0,"",SUMIF('Owner evidence'!$C$2:$C$29,$C6,'Owner evidence'!$N$2:$N$29))</x:f>
      </x:c>
      <x:c r="AC6" s="12" t="str">
        <x:f>IF(COUNTIF('Owner evidence'!$C$2:$C$29,$C6)=0,"",SUMIF('Owner evidence'!$C$2:$C$29,$C6,'Owner evidence'!$O$2:$O$29))</x:f>
      </x:c>
      <x:c r="AD6" s="12" t="str">
        <x:f>IF(COUNTIF('Owner evidence'!$C$2:$C$29,$C6)=0,"",SUMIF('Owner evidence'!$C$2:$C$29,$C6,'Owner evidence'!$P$2:$P$29))</x:f>
      </x:c>
      <x:c r="AE6" s="12" t="str">
        <x:f>IF(COUNTIF('Owner evidence'!$C$2:$C$29,$C6)=0,"",SUMIF('Owner evidence'!$C$2:$C$29,$C6,'Owner evidence'!$U$2:$U$29))</x:f>
      </x:c>
      <x:c r="AF6" s="12" t="str">
        <x:f>IF(COUNTIF('Owner evidence'!$C$2:$C$29,$C6)=0,"",SUMIF('Owner evidence'!$C$2:$C$29,$C6,'Owner evidence'!$W$2:$W$29))</x:f>
      </x:c>
      <x:c r="AG6" s="12" t="str">
        <x:f>IF(COUNTIF('Owner evidence'!$C$2:$C$29,$C6)=0,"",SUMIF('Owner evidence'!$C$2:$C$29,$C6,'Owner evidence'!$X$2:$X$29))</x:f>
      </x:c>
      <x:c r="AH6" s="12"/>
      <x:c r="AI6" s="12"/>
      <x:c r="AJ6" s="12"/>
      <x:c r="AK6" s="12"/>
      <x:c r="AL6" s="12"/>
      <x:c r="AM6" s="12"/>
      <x:c r="AN6" s="12"/>
      <x:c r="AO6" s="12"/>
      <x:c r="AP6" s="12"/>
      <x:c r="AQ6" s="12" t="str">
        <x:v>INSUFFICIENT DATA</x:v>
      </x:c>
      <x:c r="AR6" s="12" t="str">
        <x:v>INSUFFICIENT DATA for population inference</x:v>
      </x:c>
      <x:c r="AS6" s="12" t="str"/>
      <x:c r="AT6" s="12" t="str">
        <x:v>Advertised USD price; tax, shipping and optional consumables excluded</x:v>
      </x:c>
      <x:c r="AU6" s="12" t="str"/>
      <x:c r="AV6" s="12" t="str">
        <x:v>C02</x:v>
      </x:c>
      <x:c r="AW6" s="12" t="str">
        <x:v>https://www.matterhackers.com/store/c/bambu-lab-3d-printers/bambu-lab-p-series-3d-printers</x:v>
      </x:c>
      <x:c r="AX6" s="12" t="str"/>
      <x:c r="AY6" s="12" t="str"/>
      <x:c r="AZ6" s="12"/>
      <x:c r="BA6" s="12"/>
      <x:c r="BB6" s="12"/>
    </x:row>
    <x:row r="7" ht="42" customHeight="1">
      <x:c r="A7" s="12" t="str">
        <x:v>M006</x:v>
      </x:c>
      <x:c r="B7" s="12" t="str">
        <x:v>Bambu Lab</x:v>
      </x:c>
      <x:c r="C7" s="12" t="str">
        <x:v>H2D</x:v>
      </x:c>
      <x:c r="D7" s="12" t="str">
        <x:v>AMS Combo</x:v>
      </x:c>
      <x:c r="E7" s="12" t="str">
        <x:v>FDM/FFF</x:v>
      </x:c>
      <x:c r="F7" s="12" t="str">
        <x:v>New listing</x:v>
      </x:c>
      <x:c r="G7" s="12" t="n">
        <x:v>1</x:v>
      </x:c>
      <x:c r="H7" s="16" t="n">
        <x:v>1749</x:v>
      </x:c>
      <x:c r="I7" s="16"/>
      <x:c r="J7" s="16"/>
      <x:c r="K7" s="16"/>
      <x:c r="L7" s="12" t="str">
        <x:v>Medium - advertised snapshot</x:v>
      </x:c>
      <x:c r="M7" s="12" t="str">
        <x:v>CoreXY</x:v>
      </x:c>
      <x:c r="N7" s="12"/>
      <x:c r="O7" s="12"/>
      <x:c r="P7" s="12" t="str">
        <x:v>Unknown</x:v>
      </x:c>
      <x:c r="Q7" s="12"/>
      <x:c r="R7" s="12" t="str">
        <x:v>Hardware revision and launch timing not verified</x:v>
      </x:c>
      <x:c r="S7" s="12" t="str">
        <x:v>Enclosed; dual nozzle; multimaterial</x:v>
      </x:c>
      <x:c r="T7" s="12"/>
      <x:c r="U7" s="12"/>
      <x:c r="V7" s="12"/>
      <x:c r="W7" s="12"/>
      <x:c r="X7" s="12" t="str">
        <x:v>Not estimable</x:v>
      </x:c>
      <x:c r="Y7" s="12" t="str">
        <x:v>No matched U.S. model/revision exposure obtained</x:v>
      </x:c>
      <x:c r="Z7" s="12"/>
      <x:c r="AA7" s="12" t="str">
        <x:f>IF(COUNTIF('Owner evidence'!$C$2:$C$29,$C7)=0,"",COUNTIF('Owner evidence'!$C$2:$C$29,$C7))</x:f>
      </x:c>
      <x:c r="AB7" s="12" t="str">
        <x:f>IF(COUNTIF('Owner evidence'!$C$2:$C$29,$C7)=0,"",SUMIF('Owner evidence'!$C$2:$C$29,$C7,'Owner evidence'!$N$2:$N$29))</x:f>
      </x:c>
      <x:c r="AC7" s="12" t="str">
        <x:f>IF(COUNTIF('Owner evidence'!$C$2:$C$29,$C7)=0,"",SUMIF('Owner evidence'!$C$2:$C$29,$C7,'Owner evidence'!$O$2:$O$29))</x:f>
      </x:c>
      <x:c r="AD7" s="12" t="str">
        <x:f>IF(COUNTIF('Owner evidence'!$C$2:$C$29,$C7)=0,"",SUMIF('Owner evidence'!$C$2:$C$29,$C7,'Owner evidence'!$P$2:$P$29))</x:f>
      </x:c>
      <x:c r="AE7" s="12" t="str">
        <x:f>IF(COUNTIF('Owner evidence'!$C$2:$C$29,$C7)=0,"",SUMIF('Owner evidence'!$C$2:$C$29,$C7,'Owner evidence'!$U$2:$U$29))</x:f>
      </x:c>
      <x:c r="AF7" s="12" t="str">
        <x:f>IF(COUNTIF('Owner evidence'!$C$2:$C$29,$C7)=0,"",SUMIF('Owner evidence'!$C$2:$C$29,$C7,'Owner evidence'!$W$2:$W$29))</x:f>
      </x:c>
      <x:c r="AG7" s="12" t="str">
        <x:f>IF(COUNTIF('Owner evidence'!$C$2:$C$29,$C7)=0,"",SUMIF('Owner evidence'!$C$2:$C$29,$C7,'Owner evidence'!$X$2:$X$29))</x:f>
      </x:c>
      <x:c r="AH7" s="12"/>
      <x:c r="AI7" s="12"/>
      <x:c r="AJ7" s="12"/>
      <x:c r="AK7" s="12"/>
      <x:c r="AL7" s="12"/>
      <x:c r="AM7" s="12"/>
      <x:c r="AN7" s="12"/>
      <x:c r="AO7" s="12"/>
      <x:c r="AP7" s="12"/>
      <x:c r="AQ7" s="12" t="str">
        <x:v>INSUFFICIENT DATA</x:v>
      </x:c>
      <x:c r="AR7" s="12" t="str">
        <x:v>INSUFFICIENT DATA for population inference</x:v>
      </x:c>
      <x:c r="AS7" s="12" t="str"/>
      <x:c r="AT7" s="12" t="str">
        <x:v>Advertised USD price; tax, shipping and optional consumables excluded</x:v>
      </x:c>
      <x:c r="AU7" s="12" t="str"/>
      <x:c r="AV7" s="12" t="str">
        <x:v>C03</x:v>
      </x:c>
      <x:c r="AW7" s="12" t="str">
        <x:v>https://www.matterhackers.com/store/c/bambu-lab-3d-printers/bambu-lab-h2-series-3d-printers</x:v>
      </x:c>
      <x:c r="AX7" s="12" t="str"/>
      <x:c r="AY7" s="12" t="str"/>
      <x:c r="AZ7" s="12"/>
      <x:c r="BA7" s="12"/>
      <x:c r="BB7" s="12"/>
    </x:row>
    <x:row r="8" ht="42" customHeight="1">
      <x:c r="A8" s="12" t="str">
        <x:v>M007</x:v>
      </x:c>
      <x:c r="B8" s="12" t="str">
        <x:v>Bambu Lab</x:v>
      </x:c>
      <x:c r="C8" s="12" t="str">
        <x:v>H2D Pro</x:v>
      </x:c>
      <x:c r="D8" s="12" t="str">
        <x:v>Standard listing</x:v>
      </x:c>
      <x:c r="E8" s="12" t="str">
        <x:v>FDM/FFF</x:v>
      </x:c>
      <x:c r="F8" s="12" t="str">
        <x:v>New listing</x:v>
      </x:c>
      <x:c r="G8" s="12" t="n">
        <x:v>1</x:v>
      </x:c>
      <x:c r="H8" s="16" t="n">
        <x:v>3799</x:v>
      </x:c>
      <x:c r="I8" s="16"/>
      <x:c r="J8" s="16"/>
      <x:c r="K8" s="16"/>
      <x:c r="L8" s="12" t="str">
        <x:v>Medium - advertised snapshot</x:v>
      </x:c>
      <x:c r="M8" s="12" t="str">
        <x:v>CoreXY</x:v>
      </x:c>
      <x:c r="N8" s="12"/>
      <x:c r="O8" s="12"/>
      <x:c r="P8" s="12" t="str">
        <x:v>Unknown</x:v>
      </x:c>
      <x:c r="Q8" s="12"/>
      <x:c r="R8" s="12" t="str">
        <x:v>Hardware revision and launch timing not verified</x:v>
      </x:c>
      <x:c r="S8" s="12" t="str">
        <x:v>Enclosed; dual nozzle; multimaterial</x:v>
      </x:c>
      <x:c r="T8" s="12"/>
      <x:c r="U8" s="12"/>
      <x:c r="V8" s="12"/>
      <x:c r="W8" s="12"/>
      <x:c r="X8" s="12" t="str">
        <x:v>Not estimable</x:v>
      </x:c>
      <x:c r="Y8" s="12" t="str">
        <x:v>No matched U.S. model/revision exposure obtained</x:v>
      </x:c>
      <x:c r="Z8" s="12"/>
      <x:c r="AA8" s="12" t="str">
        <x:f>IF(COUNTIF('Owner evidence'!$C$2:$C$29,$C8)=0,"",COUNTIF('Owner evidence'!$C$2:$C$29,$C8))</x:f>
      </x:c>
      <x:c r="AB8" s="12" t="str">
        <x:f>IF(COUNTIF('Owner evidence'!$C$2:$C$29,$C8)=0,"",SUMIF('Owner evidence'!$C$2:$C$29,$C8,'Owner evidence'!$N$2:$N$29))</x:f>
      </x:c>
      <x:c r="AC8" s="12" t="str">
        <x:f>IF(COUNTIF('Owner evidence'!$C$2:$C$29,$C8)=0,"",SUMIF('Owner evidence'!$C$2:$C$29,$C8,'Owner evidence'!$O$2:$O$29))</x:f>
      </x:c>
      <x:c r="AD8" s="12" t="str">
        <x:f>IF(COUNTIF('Owner evidence'!$C$2:$C$29,$C8)=0,"",SUMIF('Owner evidence'!$C$2:$C$29,$C8,'Owner evidence'!$P$2:$P$29))</x:f>
      </x:c>
      <x:c r="AE8" s="12" t="str">
        <x:f>IF(COUNTIF('Owner evidence'!$C$2:$C$29,$C8)=0,"",SUMIF('Owner evidence'!$C$2:$C$29,$C8,'Owner evidence'!$U$2:$U$29))</x:f>
      </x:c>
      <x:c r="AF8" s="12" t="str">
        <x:f>IF(COUNTIF('Owner evidence'!$C$2:$C$29,$C8)=0,"",SUMIF('Owner evidence'!$C$2:$C$29,$C8,'Owner evidence'!$W$2:$W$29))</x:f>
      </x:c>
      <x:c r="AG8" s="12" t="str">
        <x:f>IF(COUNTIF('Owner evidence'!$C$2:$C$29,$C8)=0,"",SUMIF('Owner evidence'!$C$2:$C$29,$C8,'Owner evidence'!$X$2:$X$29))</x:f>
      </x:c>
      <x:c r="AH8" s="12"/>
      <x:c r="AI8" s="12"/>
      <x:c r="AJ8" s="12"/>
      <x:c r="AK8" s="12"/>
      <x:c r="AL8" s="12"/>
      <x:c r="AM8" s="12"/>
      <x:c r="AN8" s="12"/>
      <x:c r="AO8" s="12"/>
      <x:c r="AP8" s="12"/>
      <x:c r="AQ8" s="12" t="str">
        <x:v>INSUFFICIENT DATA</x:v>
      </x:c>
      <x:c r="AR8" s="12" t="str">
        <x:v>INSUFFICIENT DATA for population inference</x:v>
      </x:c>
      <x:c r="AS8" s="12" t="str"/>
      <x:c r="AT8" s="12" t="str">
        <x:v>Advertised USD price; tax, shipping and optional consumables excluded</x:v>
      </x:c>
      <x:c r="AU8" s="12" t="str"/>
      <x:c r="AV8" s="12" t="str">
        <x:v>C03</x:v>
      </x:c>
      <x:c r="AW8" s="12" t="str">
        <x:v>https://www.matterhackers.com/store/c/bambu-lab-3d-printers/bambu-lab-h2-series-3d-printers</x:v>
      </x:c>
      <x:c r="AX8" s="12" t="str"/>
      <x:c r="AY8" s="12" t="str"/>
      <x:c r="AZ8" s="12"/>
      <x:c r="BA8" s="12"/>
      <x:c r="BB8" s="12"/>
    </x:row>
    <x:row r="9" ht="42" customHeight="1">
      <x:c r="A9" s="12" t="str">
        <x:v>M008</x:v>
      </x:c>
      <x:c r="B9" s="12" t="str">
        <x:v>Bambu Lab</x:v>
      </x:c>
      <x:c r="C9" s="12" t="str">
        <x:v>H2C</x:v>
      </x:c>
      <x:c r="D9" s="12" t="str">
        <x:v>Combo</x:v>
      </x:c>
      <x:c r="E9" s="12" t="str">
        <x:v>FDM/FFF</x:v>
      </x:c>
      <x:c r="F9" s="12" t="str">
        <x:v>New listing</x:v>
      </x:c>
      <x:c r="G9" s="12" t="n">
        <x:v>1</x:v>
      </x:c>
      <x:c r="H9" s="16" t="n">
        <x:v>2199</x:v>
      </x:c>
      <x:c r="I9" s="16"/>
      <x:c r="J9" s="16"/>
      <x:c r="K9" s="16"/>
      <x:c r="L9" s="12" t="str">
        <x:v>Medium - advertised snapshot</x:v>
      </x:c>
      <x:c r="M9" s="12" t="str">
        <x:v>CoreXY</x:v>
      </x:c>
      <x:c r="N9" s="12"/>
      <x:c r="O9" s="12"/>
      <x:c r="P9" s="12" t="str">
        <x:v>Unknown</x:v>
      </x:c>
      <x:c r="Q9" s="12"/>
      <x:c r="R9" s="12" t="str">
        <x:v>Hardware revision and launch timing not verified</x:v>
      </x:c>
      <x:c r="S9" s="12" t="str">
        <x:v>Enclosed; hotend changing; multimaterial</x:v>
      </x:c>
      <x:c r="T9" s="12"/>
      <x:c r="U9" s="12"/>
      <x:c r="V9" s="12"/>
      <x:c r="W9" s="12"/>
      <x:c r="X9" s="12" t="str">
        <x:v>Not estimable</x:v>
      </x:c>
      <x:c r="Y9" s="12" t="str">
        <x:v>No matched U.S. model/revision exposure obtained</x:v>
      </x:c>
      <x:c r="Z9" s="12"/>
      <x:c r="AA9" s="12" t="str">
        <x:f>IF(COUNTIF('Owner evidence'!$C$2:$C$29,$C9)=0,"",COUNTIF('Owner evidence'!$C$2:$C$29,$C9))</x:f>
      </x:c>
      <x:c r="AB9" s="12" t="str">
        <x:f>IF(COUNTIF('Owner evidence'!$C$2:$C$29,$C9)=0,"",SUMIF('Owner evidence'!$C$2:$C$29,$C9,'Owner evidence'!$N$2:$N$29))</x:f>
      </x:c>
      <x:c r="AC9" s="12" t="str">
        <x:f>IF(COUNTIF('Owner evidence'!$C$2:$C$29,$C9)=0,"",SUMIF('Owner evidence'!$C$2:$C$29,$C9,'Owner evidence'!$O$2:$O$29))</x:f>
      </x:c>
      <x:c r="AD9" s="12" t="str">
        <x:f>IF(COUNTIF('Owner evidence'!$C$2:$C$29,$C9)=0,"",SUMIF('Owner evidence'!$C$2:$C$29,$C9,'Owner evidence'!$P$2:$P$29))</x:f>
      </x:c>
      <x:c r="AE9" s="12" t="str">
        <x:f>IF(COUNTIF('Owner evidence'!$C$2:$C$29,$C9)=0,"",SUMIF('Owner evidence'!$C$2:$C$29,$C9,'Owner evidence'!$U$2:$U$29))</x:f>
      </x:c>
      <x:c r="AF9" s="12" t="str">
        <x:f>IF(COUNTIF('Owner evidence'!$C$2:$C$29,$C9)=0,"",SUMIF('Owner evidence'!$C$2:$C$29,$C9,'Owner evidence'!$W$2:$W$29))</x:f>
      </x:c>
      <x:c r="AG9" s="12" t="str">
        <x:f>IF(COUNTIF('Owner evidence'!$C$2:$C$29,$C9)=0,"",SUMIF('Owner evidence'!$C$2:$C$29,$C9,'Owner evidence'!$X$2:$X$29))</x:f>
      </x:c>
      <x:c r="AH9" s="12"/>
      <x:c r="AI9" s="12"/>
      <x:c r="AJ9" s="12"/>
      <x:c r="AK9" s="12"/>
      <x:c r="AL9" s="12"/>
      <x:c r="AM9" s="12"/>
      <x:c r="AN9" s="12"/>
      <x:c r="AO9" s="12"/>
      <x:c r="AP9" s="12"/>
      <x:c r="AQ9" s="12" t="str">
        <x:v>INSUFFICIENT DATA</x:v>
      </x:c>
      <x:c r="AR9" s="12" t="str">
        <x:v>INSUFFICIENT DATA for population inference</x:v>
      </x:c>
      <x:c r="AS9" s="12" t="str">
        <x:v>10 W laser Combo $2,599</x:v>
      </x:c>
      <x:c r="AT9" s="12" t="str">
        <x:v>Advertised USD price; tax, shipping and optional consumables excluded</x:v>
      </x:c>
      <x:c r="AU9" s="12" t="str"/>
      <x:c r="AV9" s="12" t="str">
        <x:v>C03</x:v>
      </x:c>
      <x:c r="AW9" s="12" t="str">
        <x:v>https://www.matterhackers.com/store/c/bambu-lab-3d-printers/bambu-lab-h2-series-3d-printers</x:v>
      </x:c>
      <x:c r="AX9" s="12" t="str"/>
      <x:c r="AY9" s="12" t="str"/>
      <x:c r="AZ9" s="12"/>
      <x:c r="BA9" s="12"/>
      <x:c r="BB9" s="12"/>
    </x:row>
    <x:row r="10" ht="42" customHeight="1">
      <x:c r="A10" s="12" t="str">
        <x:v>M009</x:v>
      </x:c>
      <x:c r="B10" s="12" t="str">
        <x:v>Bambu Lab</x:v>
      </x:c>
      <x:c r="C10" s="12" t="str">
        <x:v>H2S</x:v>
      </x:c>
      <x:c r="D10" s="12" t="str">
        <x:v>AMS Combo</x:v>
      </x:c>
      <x:c r="E10" s="12" t="str">
        <x:v>FDM/FFF</x:v>
      </x:c>
      <x:c r="F10" s="12" t="str">
        <x:v>New listing</x:v>
      </x:c>
      <x:c r="G10" s="12" t="n">
        <x:v>1</x:v>
      </x:c>
      <x:c r="H10" s="16" t="n">
        <x:v>1399</x:v>
      </x:c>
      <x:c r="I10" s="16"/>
      <x:c r="J10" s="16"/>
      <x:c r="K10" s="16"/>
      <x:c r="L10" s="12" t="str">
        <x:v>Medium - advertised snapshot</x:v>
      </x:c>
      <x:c r="M10" s="12" t="str">
        <x:v>CoreXY</x:v>
      </x:c>
      <x:c r="N10" s="12"/>
      <x:c r="O10" s="12"/>
      <x:c r="P10" s="12" t="str">
        <x:v>Unknown</x:v>
      </x:c>
      <x:c r="Q10" s="12"/>
      <x:c r="R10" s="12" t="str">
        <x:v>Hardware revision and launch timing not verified</x:v>
      </x:c>
      <x:c r="S10" s="12" t="str">
        <x:v>Not fully coded</x:v>
      </x:c>
      <x:c r="T10" s="12"/>
      <x:c r="U10" s="12"/>
      <x:c r="V10" s="12"/>
      <x:c r="W10" s="12"/>
      <x:c r="X10" s="12" t="str">
        <x:v>Not estimable</x:v>
      </x:c>
      <x:c r="Y10" s="12" t="str">
        <x:v>No matched U.S. model/revision exposure obtained</x:v>
      </x:c>
      <x:c r="Z10" s="12"/>
      <x:c r="AA10" s="12" t="str">
        <x:f>IF(COUNTIF('Owner evidence'!$C$2:$C$29,$C10)=0,"",COUNTIF('Owner evidence'!$C$2:$C$29,$C10))</x:f>
      </x:c>
      <x:c r="AB10" s="12" t="str">
        <x:f>IF(COUNTIF('Owner evidence'!$C$2:$C$29,$C10)=0,"",SUMIF('Owner evidence'!$C$2:$C$29,$C10,'Owner evidence'!$N$2:$N$29))</x:f>
      </x:c>
      <x:c r="AC10" s="12" t="str">
        <x:f>IF(COUNTIF('Owner evidence'!$C$2:$C$29,$C10)=0,"",SUMIF('Owner evidence'!$C$2:$C$29,$C10,'Owner evidence'!$O$2:$O$29))</x:f>
      </x:c>
      <x:c r="AD10" s="12" t="str">
        <x:f>IF(COUNTIF('Owner evidence'!$C$2:$C$29,$C10)=0,"",SUMIF('Owner evidence'!$C$2:$C$29,$C10,'Owner evidence'!$P$2:$P$29))</x:f>
      </x:c>
      <x:c r="AE10" s="12" t="str">
        <x:f>IF(COUNTIF('Owner evidence'!$C$2:$C$29,$C10)=0,"",SUMIF('Owner evidence'!$C$2:$C$29,$C10,'Owner evidence'!$U$2:$U$29))</x:f>
      </x:c>
      <x:c r="AF10" s="12" t="str">
        <x:f>IF(COUNTIF('Owner evidence'!$C$2:$C$29,$C10)=0,"",SUMIF('Owner evidence'!$C$2:$C$29,$C10,'Owner evidence'!$W$2:$W$29))</x:f>
      </x:c>
      <x:c r="AG10" s="12" t="str">
        <x:f>IF(COUNTIF('Owner evidence'!$C$2:$C$29,$C10)=0,"",SUMIF('Owner evidence'!$C$2:$C$29,$C10,'Owner evidence'!$X$2:$X$29))</x:f>
      </x:c>
      <x:c r="AH10" s="12"/>
      <x:c r="AI10" s="12"/>
      <x:c r="AJ10" s="12"/>
      <x:c r="AK10" s="12"/>
      <x:c r="AL10" s="12"/>
      <x:c r="AM10" s="12"/>
      <x:c r="AN10" s="12"/>
      <x:c r="AO10" s="12"/>
      <x:c r="AP10" s="12"/>
      <x:c r="AQ10" s="12" t="str">
        <x:v>INSUFFICIENT DATA</x:v>
      </x:c>
      <x:c r="AR10" s="12" t="str">
        <x:v>INSUFFICIENT DATA for population inference</x:v>
      </x:c>
      <x:c r="AS10" s="12" t="str"/>
      <x:c r="AT10" s="12" t="str">
        <x:v>Advertised USD price; tax, shipping and optional consumables excluded</x:v>
      </x:c>
      <x:c r="AU10" s="12" t="str"/>
      <x:c r="AV10" s="12" t="str">
        <x:v>C04</x:v>
      </x:c>
      <x:c r="AW10" s="12" t="str">
        <x:v>https://www.matterhackers.com/store/c/bambu-lab-3d-printers</x:v>
      </x:c>
      <x:c r="AX10" s="12" t="str"/>
      <x:c r="AY10" s="12" t="str"/>
      <x:c r="AZ10" s="12"/>
      <x:c r="BA10" s="12"/>
      <x:c r="BB10" s="12"/>
    </x:row>
    <x:row r="11" ht="42" customHeight="1">
      <x:c r="A11" s="12" t="str">
        <x:v>M010</x:v>
      </x:c>
      <x:c r="B11" s="12" t="str">
        <x:v>Bambu Lab</x:v>
      </x:c>
      <x:c r="C11" s="12" t="str">
        <x:v>X2D</x:v>
      </x:c>
      <x:c r="D11" s="12" t="str">
        <x:v>Top Tier Materials Combo bundle</x:v>
      </x:c>
      <x:c r="E11" s="12" t="str">
        <x:v>FDM/FFF</x:v>
      </x:c>
      <x:c r="F11" s="12" t="str">
        <x:v>New listing</x:v>
      </x:c>
      <x:c r="G11" s="12" t="n">
        <x:v>1</x:v>
      </x:c>
      <x:c r="H11" s="16" t="n">
        <x:v>1149</x:v>
      </x:c>
      <x:c r="I11" s="16"/>
      <x:c r="J11" s="16"/>
      <x:c r="K11" s="16"/>
      <x:c r="L11" s="12" t="str">
        <x:v>Low - bundle normalization incomplete</x:v>
      </x:c>
      <x:c r="M11" s="12" t="str">
        <x:v>Not verified</x:v>
      </x:c>
      <x:c r="N11" s="12"/>
      <x:c r="O11" s="12"/>
      <x:c r="P11" s="12" t="str">
        <x:v>Unknown</x:v>
      </x:c>
      <x:c r="Q11" s="12"/>
      <x:c r="R11" s="12" t="str">
        <x:v>Hardware revision and launch timing not verified</x:v>
      </x:c>
      <x:c r="S11" s="12" t="str">
        <x:v>Not fully coded</x:v>
      </x:c>
      <x:c r="T11" s="12"/>
      <x:c r="U11" s="12"/>
      <x:c r="V11" s="12"/>
      <x:c r="W11" s="12"/>
      <x:c r="X11" s="12" t="str">
        <x:v>Not estimable</x:v>
      </x:c>
      <x:c r="Y11" s="12" t="str">
        <x:v>No matched U.S. model/revision exposure obtained</x:v>
      </x:c>
      <x:c r="Z11" s="12"/>
      <x:c r="AA11" s="12" t="str">
        <x:f>IF(COUNTIF('Owner evidence'!$C$2:$C$29,$C11)=0,"",COUNTIF('Owner evidence'!$C$2:$C$29,$C11))</x:f>
      </x:c>
      <x:c r="AB11" s="12" t="str">
        <x:f>IF(COUNTIF('Owner evidence'!$C$2:$C$29,$C11)=0,"",SUMIF('Owner evidence'!$C$2:$C$29,$C11,'Owner evidence'!$N$2:$N$29))</x:f>
      </x:c>
      <x:c r="AC11" s="12" t="str">
        <x:f>IF(COUNTIF('Owner evidence'!$C$2:$C$29,$C11)=0,"",SUMIF('Owner evidence'!$C$2:$C$29,$C11,'Owner evidence'!$O$2:$O$29))</x:f>
      </x:c>
      <x:c r="AD11" s="12" t="str">
        <x:f>IF(COUNTIF('Owner evidence'!$C$2:$C$29,$C11)=0,"",SUMIF('Owner evidence'!$C$2:$C$29,$C11,'Owner evidence'!$P$2:$P$29))</x:f>
      </x:c>
      <x:c r="AE11" s="12" t="str">
        <x:f>IF(COUNTIF('Owner evidence'!$C$2:$C$29,$C11)=0,"",SUMIF('Owner evidence'!$C$2:$C$29,$C11,'Owner evidence'!$U$2:$U$29))</x:f>
      </x:c>
      <x:c r="AF11" s="12" t="str">
        <x:f>IF(COUNTIF('Owner evidence'!$C$2:$C$29,$C11)=0,"",SUMIF('Owner evidence'!$C$2:$C$29,$C11,'Owner evidence'!$W$2:$W$29))</x:f>
      </x:c>
      <x:c r="AG11" s="12" t="str">
        <x:f>IF(COUNTIF('Owner evidence'!$C$2:$C$29,$C11)=0,"",SUMIF('Owner evidence'!$C$2:$C$29,$C11,'Owner evidence'!$X$2:$X$29))</x:f>
      </x:c>
      <x:c r="AH11" s="12"/>
      <x:c r="AI11" s="12"/>
      <x:c r="AJ11" s="12"/>
      <x:c r="AK11" s="12"/>
      <x:c r="AL11" s="12"/>
      <x:c r="AM11" s="12"/>
      <x:c r="AN11" s="12"/>
      <x:c r="AO11" s="12"/>
      <x:c r="AP11" s="12"/>
      <x:c r="AQ11" s="12" t="str">
        <x:v>INSUFFICIENT DATA</x:v>
      </x:c>
      <x:c r="AR11" s="12" t="str">
        <x:v>INSUFFICIENT DATA for population inference</x:v>
      </x:c>
      <x:c r="AS11" s="12" t="str"/>
      <x:c r="AT11" s="12" t="str">
        <x:v>Advertised USD price; tax, shipping and optional consumables excluded</x:v>
      </x:c>
      <x:c r="AU11" s="12" t="str">
        <x:v>Representative bundle only; bare-printer price not verified</x:v>
      </x:c>
      <x:c r="AV11" s="12" t="str">
        <x:v>C05</x:v>
      </x:c>
      <x:c r="AW11" s="12" t="str">
        <x:v>https://www.matterhackers.com/store/c/bambu-lab-x-series-3d-printers</x:v>
      </x:c>
      <x:c r="AX11" s="12" t="str"/>
      <x:c r="AY11" s="12" t="str"/>
      <x:c r="AZ11" s="12"/>
      <x:c r="BA11" s="12"/>
      <x:c r="BB11" s="12"/>
    </x:row>
    <x:row r="12" ht="42" customHeight="1">
      <x:c r="A12" s="12" t="str">
        <x:v>M011</x:v>
      </x:c>
      <x:c r="B12" s="12" t="str">
        <x:v>Bambu Lab</x:v>
      </x:c>
      <x:c r="C12" s="12" t="str">
        <x:v>X1</x:v>
      </x:c>
      <x:c r="D12" s="12" t="str">
        <x:v>Base / standard listing</x:v>
      </x:c>
      <x:c r="E12" s="12" t="str">
        <x:v>FDM/FFF</x:v>
      </x:c>
      <x:c r="F12" s="12" t="str">
        <x:v>EOL; residual new stock not established</x:v>
      </x:c>
      <x:c r="G12" s="12" t="n">
        <x:v>0</x:v>
      </x:c>
      <x:c r="H12" s="16"/>
      <x:c r="I12" s="16"/>
      <x:c r="J12" s="16"/>
      <x:c r="K12" s="16"/>
      <x:c r="L12" s="12" t="str">
        <x:v>Not estimable</x:v>
      </x:c>
      <x:c r="M12" s="12" t="str">
        <x:v>Not verified</x:v>
      </x:c>
      <x:c r="N12" s="12"/>
      <x:c r="O12" s="12"/>
      <x:c r="P12" s="12" t="str">
        <x:v>Unknown</x:v>
      </x:c>
      <x:c r="Q12" s="12"/>
      <x:c r="R12" s="12" t="str">
        <x:v>Manufacturing and active sales ended 2026-03-31</x:v>
      </x:c>
      <x:c r="S12" s="12" t="str">
        <x:v>Not fully coded</x:v>
      </x:c>
      <x:c r="T12" s="12"/>
      <x:c r="U12" s="12"/>
      <x:c r="V12" s="12"/>
      <x:c r="W12" s="12"/>
      <x:c r="X12" s="12" t="str">
        <x:v>Not estimable</x:v>
      </x:c>
      <x:c r="Y12" s="12" t="str">
        <x:v>No matched U.S. model/revision exposure obtained</x:v>
      </x:c>
      <x:c r="Z12" s="12"/>
      <x:c r="AA12" s="12" t="str">
        <x:f>IF(COUNTIF('Owner evidence'!$C$2:$C$29,$C12)=0,"",COUNTIF('Owner evidence'!$C$2:$C$29,$C12))</x:f>
      </x:c>
      <x:c r="AB12" s="12" t="str">
        <x:f>IF(COUNTIF('Owner evidence'!$C$2:$C$29,$C12)=0,"",SUMIF('Owner evidence'!$C$2:$C$29,$C12,'Owner evidence'!$N$2:$N$29))</x:f>
      </x:c>
      <x:c r="AC12" s="12" t="str">
        <x:f>IF(COUNTIF('Owner evidence'!$C$2:$C$29,$C12)=0,"",SUMIF('Owner evidence'!$C$2:$C$29,$C12,'Owner evidence'!$O$2:$O$29))</x:f>
      </x:c>
      <x:c r="AD12" s="12" t="str">
        <x:f>IF(COUNTIF('Owner evidence'!$C$2:$C$29,$C12)=0,"",SUMIF('Owner evidence'!$C$2:$C$29,$C12,'Owner evidence'!$P$2:$P$29))</x:f>
      </x:c>
      <x:c r="AE12" s="12" t="str">
        <x:f>IF(COUNTIF('Owner evidence'!$C$2:$C$29,$C12)=0,"",SUMIF('Owner evidence'!$C$2:$C$29,$C12,'Owner evidence'!$U$2:$U$29))</x:f>
      </x:c>
      <x:c r="AF12" s="12" t="str">
        <x:f>IF(COUNTIF('Owner evidence'!$C$2:$C$29,$C12)=0,"",SUMIF('Owner evidence'!$C$2:$C$29,$C12,'Owner evidence'!$W$2:$W$29))</x:f>
      </x:c>
      <x:c r="AG12" s="12" t="str">
        <x:f>IF(COUNTIF('Owner evidence'!$C$2:$C$29,$C12)=0,"",SUMIF('Owner evidence'!$C$2:$C$29,$C12,'Owner evidence'!$X$2:$X$29))</x:f>
      </x:c>
      <x:c r="AH12" s="12"/>
      <x:c r="AI12" s="12"/>
      <x:c r="AJ12" s="12"/>
      <x:c r="AK12" s="12"/>
      <x:c r="AL12" s="12"/>
      <x:c r="AM12" s="12"/>
      <x:c r="AN12" s="12"/>
      <x:c r="AO12" s="12"/>
      <x:c r="AP12" s="12"/>
      <x:c r="AQ12" s="12" t="str">
        <x:v>INSUFFICIENT DATA</x:v>
      </x:c>
      <x:c r="AR12" s="12" t="str">
        <x:v>INSUFFICIENT DATA for population inference</x:v>
      </x:c>
      <x:c r="AS12" s="12" t="str"/>
      <x:c r="AT12" s="12" t="str">
        <x:v>Advertised USD price; tax, shipping and optional consumables excluded</x:v>
      </x:c>
      <x:c r="AU12" s="12" t="str"/>
      <x:c r="AV12" s="12" t="str">
        <x:v>R02</x:v>
      </x:c>
      <x:c r="AW12" s="12" t="str">
        <x:v>https://blog.bambulab.com/the-x1-series-is-eol-the-standard-it-set-will-remain-forever/</x:v>
      </x:c>
      <x:c r="AX12" s="12" t="str"/>
      <x:c r="AY12" s="12" t="str"/>
      <x:c r="AZ12" s="12"/>
      <x:c r="BA12" s="12"/>
      <x:c r="BB12" s="12"/>
    </x:row>
    <x:row r="13" ht="42" customHeight="1">
      <x:c r="A13" s="12" t="str">
        <x:v>M012</x:v>
      </x:c>
      <x:c r="B13" s="12" t="str">
        <x:v>Bambu Lab</x:v>
      </x:c>
      <x:c r="C13" s="12" t="str">
        <x:v>X1 Carbon</x:v>
      </x:c>
      <x:c r="D13" s="12" t="str">
        <x:v>Base / standard listing</x:v>
      </x:c>
      <x:c r="E13" s="12" t="str">
        <x:v>FDM/FFF</x:v>
      </x:c>
      <x:c r="F13" s="12" t="str">
        <x:v>EOL; residual new stock not established</x:v>
      </x:c>
      <x:c r="G13" s="12" t="n">
        <x:v>0</x:v>
      </x:c>
      <x:c r="H13" s="16"/>
      <x:c r="I13" s="16"/>
      <x:c r="J13" s="16"/>
      <x:c r="K13" s="16"/>
      <x:c r="L13" s="12" t="str">
        <x:v>Not estimable</x:v>
      </x:c>
      <x:c r="M13" s="12" t="str">
        <x:v>Not verified</x:v>
      </x:c>
      <x:c r="N13" s="12"/>
      <x:c r="O13" s="12"/>
      <x:c r="P13" s="12" t="str">
        <x:v>Unknown</x:v>
      </x:c>
      <x:c r="Q13" s="12"/>
      <x:c r="R13" s="12" t="str">
        <x:v>Manufacturing and active sales ended 2026-03-31</x:v>
      </x:c>
      <x:c r="S13" s="12" t="str">
        <x:v>Not fully coded</x:v>
      </x:c>
      <x:c r="T13" s="12"/>
      <x:c r="U13" s="12"/>
      <x:c r="V13" s="12"/>
      <x:c r="W13" s="12"/>
      <x:c r="X13" s="12" t="str">
        <x:v>Not estimable</x:v>
      </x:c>
      <x:c r="Y13" s="12" t="str">
        <x:v>No matched U.S. model/revision exposure obtained</x:v>
      </x:c>
      <x:c r="Z13" s="12"/>
      <x:c r="AA13" s="12" t="str">
        <x:f>IF(COUNTIF('Owner evidence'!$C$2:$C$29,$C13)=0,"",COUNTIF('Owner evidence'!$C$2:$C$29,$C13))</x:f>
      </x:c>
      <x:c r="AB13" s="12" t="str">
        <x:f>IF(COUNTIF('Owner evidence'!$C$2:$C$29,$C13)=0,"",SUMIF('Owner evidence'!$C$2:$C$29,$C13,'Owner evidence'!$N$2:$N$29))</x:f>
      </x:c>
      <x:c r="AC13" s="12" t="str">
        <x:f>IF(COUNTIF('Owner evidence'!$C$2:$C$29,$C13)=0,"",SUMIF('Owner evidence'!$C$2:$C$29,$C13,'Owner evidence'!$O$2:$O$29))</x:f>
      </x:c>
      <x:c r="AD13" s="12" t="str">
        <x:f>IF(COUNTIF('Owner evidence'!$C$2:$C$29,$C13)=0,"",SUMIF('Owner evidence'!$C$2:$C$29,$C13,'Owner evidence'!$P$2:$P$29))</x:f>
      </x:c>
      <x:c r="AE13" s="12" t="str">
        <x:f>IF(COUNTIF('Owner evidence'!$C$2:$C$29,$C13)=0,"",SUMIF('Owner evidence'!$C$2:$C$29,$C13,'Owner evidence'!$U$2:$U$29))</x:f>
      </x:c>
      <x:c r="AF13" s="12" t="str">
        <x:f>IF(COUNTIF('Owner evidence'!$C$2:$C$29,$C13)=0,"",SUMIF('Owner evidence'!$C$2:$C$29,$C13,'Owner evidence'!$W$2:$W$29))</x:f>
      </x:c>
      <x:c r="AG13" s="12" t="str">
        <x:f>IF(COUNTIF('Owner evidence'!$C$2:$C$29,$C13)=0,"",SUMIF('Owner evidence'!$C$2:$C$29,$C13,'Owner evidence'!$X$2:$X$29))</x:f>
      </x:c>
      <x:c r="AH13" s="12"/>
      <x:c r="AI13" s="12"/>
      <x:c r="AJ13" s="12"/>
      <x:c r="AK13" s="12"/>
      <x:c r="AL13" s="12"/>
      <x:c r="AM13" s="12"/>
      <x:c r="AN13" s="12"/>
      <x:c r="AO13" s="12"/>
      <x:c r="AP13" s="12"/>
      <x:c r="AQ13" s="12" t="str">
        <x:v>INSUFFICIENT DATA</x:v>
      </x:c>
      <x:c r="AR13" s="12" t="str">
        <x:v>INSUFFICIENT DATA for population inference</x:v>
      </x:c>
      <x:c r="AS13" s="12" t="str"/>
      <x:c r="AT13" s="12" t="str">
        <x:v>Advertised USD price; tax, shipping and optional consumables excluded</x:v>
      </x:c>
      <x:c r="AU13" s="12" t="str"/>
      <x:c r="AV13" s="12" t="str">
        <x:v>R02</x:v>
      </x:c>
      <x:c r="AW13" s="12" t="str">
        <x:v>https://blog.bambulab.com/the-x1-series-is-eol-the-standard-it-set-will-remain-forever/</x:v>
      </x:c>
      <x:c r="AX13" s="12" t="str"/>
      <x:c r="AY13" s="12" t="str"/>
      <x:c r="AZ13" s="12"/>
      <x:c r="BA13" s="12"/>
      <x:c r="BB13" s="12"/>
    </x:row>
    <x:row r="14" ht="42" customHeight="1">
      <x:c r="A14" s="12" t="str">
        <x:v>M013</x:v>
      </x:c>
      <x:c r="B14" s="12" t="str">
        <x:v>Bambu Lab</x:v>
      </x:c>
      <x:c r="C14" s="12" t="str">
        <x:v>X1E</x:v>
      </x:c>
      <x:c r="D14" s="12" t="str">
        <x:v>Base / standard listing</x:v>
      </x:c>
      <x:c r="E14" s="12" t="str">
        <x:v>FDM/FFF</x:v>
      </x:c>
      <x:c r="F14" s="12" t="str">
        <x:v>EOL; residual new stock not established</x:v>
      </x:c>
      <x:c r="G14" s="12" t="n">
        <x:v>0</x:v>
      </x:c>
      <x:c r="H14" s="16"/>
      <x:c r="I14" s="16"/>
      <x:c r="J14" s="16"/>
      <x:c r="K14" s="16"/>
      <x:c r="L14" s="12" t="str">
        <x:v>Not estimable</x:v>
      </x:c>
      <x:c r="M14" s="12" t="str">
        <x:v>Not verified</x:v>
      </x:c>
      <x:c r="N14" s="12"/>
      <x:c r="O14" s="12"/>
      <x:c r="P14" s="12" t="str">
        <x:v>Unknown</x:v>
      </x:c>
      <x:c r="Q14" s="12"/>
      <x:c r="R14" s="12" t="str">
        <x:v>Manufacturing and active sales ended 2026-03-31</x:v>
      </x:c>
      <x:c r="S14" s="12" t="str">
        <x:v>Not fully coded</x:v>
      </x:c>
      <x:c r="T14" s="12"/>
      <x:c r="U14" s="12"/>
      <x:c r="V14" s="12"/>
      <x:c r="W14" s="12"/>
      <x:c r="X14" s="12" t="str">
        <x:v>Not estimable</x:v>
      </x:c>
      <x:c r="Y14" s="12" t="str">
        <x:v>No matched U.S. model/revision exposure obtained</x:v>
      </x:c>
      <x:c r="Z14" s="12"/>
      <x:c r="AA14" s="12" t="str">
        <x:f>IF(COUNTIF('Owner evidence'!$C$2:$C$29,$C14)=0,"",COUNTIF('Owner evidence'!$C$2:$C$29,$C14))</x:f>
      </x:c>
      <x:c r="AB14" s="12" t="str">
        <x:f>IF(COUNTIF('Owner evidence'!$C$2:$C$29,$C14)=0,"",SUMIF('Owner evidence'!$C$2:$C$29,$C14,'Owner evidence'!$N$2:$N$29))</x:f>
      </x:c>
      <x:c r="AC14" s="12" t="str">
        <x:f>IF(COUNTIF('Owner evidence'!$C$2:$C$29,$C14)=0,"",SUMIF('Owner evidence'!$C$2:$C$29,$C14,'Owner evidence'!$O$2:$O$29))</x:f>
      </x:c>
      <x:c r="AD14" s="12" t="str">
        <x:f>IF(COUNTIF('Owner evidence'!$C$2:$C$29,$C14)=0,"",SUMIF('Owner evidence'!$C$2:$C$29,$C14,'Owner evidence'!$P$2:$P$29))</x:f>
      </x:c>
      <x:c r="AE14" s="12" t="str">
        <x:f>IF(COUNTIF('Owner evidence'!$C$2:$C$29,$C14)=0,"",SUMIF('Owner evidence'!$C$2:$C$29,$C14,'Owner evidence'!$U$2:$U$29))</x:f>
      </x:c>
      <x:c r="AF14" s="12" t="str">
        <x:f>IF(COUNTIF('Owner evidence'!$C$2:$C$29,$C14)=0,"",SUMIF('Owner evidence'!$C$2:$C$29,$C14,'Owner evidence'!$W$2:$W$29))</x:f>
      </x:c>
      <x:c r="AG14" s="12" t="str">
        <x:f>IF(COUNTIF('Owner evidence'!$C$2:$C$29,$C14)=0,"",SUMIF('Owner evidence'!$C$2:$C$29,$C14,'Owner evidence'!$X$2:$X$29))</x:f>
      </x:c>
      <x:c r="AH14" s="12"/>
      <x:c r="AI14" s="12"/>
      <x:c r="AJ14" s="12"/>
      <x:c r="AK14" s="12"/>
      <x:c r="AL14" s="12"/>
      <x:c r="AM14" s="12"/>
      <x:c r="AN14" s="12"/>
      <x:c r="AO14" s="12"/>
      <x:c r="AP14" s="12"/>
      <x:c r="AQ14" s="12" t="str">
        <x:v>INSUFFICIENT DATA</x:v>
      </x:c>
      <x:c r="AR14" s="12" t="str">
        <x:v>INSUFFICIENT DATA for population inference</x:v>
      </x:c>
      <x:c r="AS14" s="12" t="str"/>
      <x:c r="AT14" s="12" t="str">
        <x:v>Advertised USD price; tax, shipping and optional consumables excluded</x:v>
      </x:c>
      <x:c r="AU14" s="12" t="str"/>
      <x:c r="AV14" s="12" t="str">
        <x:v>R02</x:v>
      </x:c>
      <x:c r="AW14" s="12" t="str">
        <x:v>https://blog.bambulab.com/the-x1-series-is-eol-the-standard-it-set-will-remain-forever/</x:v>
      </x:c>
      <x:c r="AX14" s="12" t="str"/>
      <x:c r="AY14" s="12" t="str"/>
      <x:c r="AZ14" s="12"/>
      <x:c r="BA14" s="12"/>
      <x:c r="BB14" s="12"/>
    </x:row>
    <x:row r="15" ht="42" customHeight="1">
      <x:c r="A15" s="12" t="str">
        <x:v>M014</x:v>
      </x:c>
      <x:c r="B15" s="12" t="str">
        <x:v>Bambu Lab</x:v>
      </x:c>
      <x:c r="C15" s="12" t="str">
        <x:v>P1P</x:v>
      </x:c>
      <x:c r="D15" s="12" t="str">
        <x:v>Base / standard listing</x:v>
      </x:c>
      <x:c r="E15" s="12" t="str">
        <x:v>FDM/FFF</x:v>
      </x:c>
      <x:c r="F15" s="12" t="str">
        <x:v>EOL; residual new stock not established</x:v>
      </x:c>
      <x:c r="G15" s="12" t="n">
        <x:v>0</x:v>
      </x:c>
      <x:c r="H15" s="16"/>
      <x:c r="I15" s="16"/>
      <x:c r="J15" s="16"/>
      <x:c r="K15" s="16"/>
      <x:c r="L15" s="12" t="str">
        <x:v>Not estimable</x:v>
      </x:c>
      <x:c r="M15" s="12" t="str">
        <x:v>Not verified</x:v>
      </x:c>
      <x:c r="N15" s="12"/>
      <x:c r="O15" s="12"/>
      <x:c r="P15" s="12" t="str">
        <x:v>Unknown</x:v>
      </x:c>
      <x:c r="Q15" s="12"/>
      <x:c r="R15" s="12" t="str">
        <x:v>P1P EOL referenced by March 2026 notice</x:v>
      </x:c>
      <x:c r="S15" s="12" t="str">
        <x:v>Not fully coded</x:v>
      </x:c>
      <x:c r="T15" s="12"/>
      <x:c r="U15" s="12"/>
      <x:c r="V15" s="12"/>
      <x:c r="W15" s="12"/>
      <x:c r="X15" s="12" t="str">
        <x:v>Not estimable</x:v>
      </x:c>
      <x:c r="Y15" s="12" t="str">
        <x:v>No matched U.S. model/revision exposure obtained</x:v>
      </x:c>
      <x:c r="Z15" s="12"/>
      <x:c r="AA15" s="12" t="str">
        <x:f>IF(COUNTIF('Owner evidence'!$C$2:$C$29,$C15)=0,"",COUNTIF('Owner evidence'!$C$2:$C$29,$C15))</x:f>
      </x:c>
      <x:c r="AB15" s="12" t="str">
        <x:f>IF(COUNTIF('Owner evidence'!$C$2:$C$29,$C15)=0,"",SUMIF('Owner evidence'!$C$2:$C$29,$C15,'Owner evidence'!$N$2:$N$29))</x:f>
      </x:c>
      <x:c r="AC15" s="12" t="str">
        <x:f>IF(COUNTIF('Owner evidence'!$C$2:$C$29,$C15)=0,"",SUMIF('Owner evidence'!$C$2:$C$29,$C15,'Owner evidence'!$O$2:$O$29))</x:f>
      </x:c>
      <x:c r="AD15" s="12" t="str">
        <x:f>IF(COUNTIF('Owner evidence'!$C$2:$C$29,$C15)=0,"",SUMIF('Owner evidence'!$C$2:$C$29,$C15,'Owner evidence'!$P$2:$P$29))</x:f>
      </x:c>
      <x:c r="AE15" s="12" t="str">
        <x:f>IF(COUNTIF('Owner evidence'!$C$2:$C$29,$C15)=0,"",SUMIF('Owner evidence'!$C$2:$C$29,$C15,'Owner evidence'!$U$2:$U$29))</x:f>
      </x:c>
      <x:c r="AF15" s="12" t="str">
        <x:f>IF(COUNTIF('Owner evidence'!$C$2:$C$29,$C15)=0,"",SUMIF('Owner evidence'!$C$2:$C$29,$C15,'Owner evidence'!$W$2:$W$29))</x:f>
      </x:c>
      <x:c r="AG15" s="12" t="str">
        <x:f>IF(COUNTIF('Owner evidence'!$C$2:$C$29,$C15)=0,"",SUMIF('Owner evidence'!$C$2:$C$29,$C15,'Owner evidence'!$X$2:$X$29))</x:f>
      </x:c>
      <x:c r="AH15" s="12"/>
      <x:c r="AI15" s="12"/>
      <x:c r="AJ15" s="12"/>
      <x:c r="AK15" s="12"/>
      <x:c r="AL15" s="12"/>
      <x:c r="AM15" s="12"/>
      <x:c r="AN15" s="12"/>
      <x:c r="AO15" s="12"/>
      <x:c r="AP15" s="12"/>
      <x:c r="AQ15" s="12" t="str">
        <x:v>INSUFFICIENT DATA</x:v>
      </x:c>
      <x:c r="AR15" s="12" t="str">
        <x:v>INSUFFICIENT DATA for population inference</x:v>
      </x:c>
      <x:c r="AS15" s="12" t="str"/>
      <x:c r="AT15" s="12" t="str">
        <x:v>Advertised USD price; tax, shipping and optional consumables excluded</x:v>
      </x:c>
      <x:c r="AU15" s="12" t="str"/>
      <x:c r="AV15" s="12" t="str">
        <x:v>R02</x:v>
      </x:c>
      <x:c r="AW15" s="12" t="str">
        <x:v>https://blog.bambulab.com/the-x1-series-is-eol-the-standard-it-set-will-remain-forever/</x:v>
      </x:c>
      <x:c r="AX15" s="12" t="str"/>
      <x:c r="AY15" s="12" t="str"/>
      <x:c r="AZ15" s="12"/>
      <x:c r="BA15" s="12"/>
      <x:c r="BB15" s="12"/>
    </x:row>
    <x:row r="16" ht="42" customHeight="1">
      <x:c r="A16" s="12" t="str">
        <x:v>M015</x:v>
      </x:c>
      <x:c r="B16" s="12" t="str">
        <x:v>Prusa Research</x:v>
      </x:c>
      <x:c r="C16" s="12" t="str">
        <x:v>CORE One+ (Gen2)</x:v>
      </x:c>
      <x:c r="D16" s="12" t="str">
        <x:v>Assembled</x:v>
      </x:c>
      <x:c r="E16" s="12" t="str">
        <x:v>FDM/FFF</x:v>
      </x:c>
      <x:c r="F16" s="12" t="str">
        <x:v>New listing</x:v>
      </x:c>
      <x:c r="G16" s="12" t="n">
        <x:v>1</x:v>
      </x:c>
      <x:c r="H16" s="16" t="n">
        <x:v>1202.78</x:v>
      </x:c>
      <x:c r="I16" s="16"/>
      <x:c r="J16" s="16"/>
      <x:c r="K16" s="16"/>
      <x:c r="L16" s="12" t="str">
        <x:v>Medium - advertised snapshot</x:v>
      </x:c>
      <x:c r="M16" s="12" t="str">
        <x:v>CoreXY</x:v>
      </x:c>
      <x:c r="N16" s="12"/>
      <x:c r="O16" s="12"/>
      <x:c r="P16" s="12" t="str">
        <x:v>Unknown</x:v>
      </x:c>
      <x:c r="Q16" s="12"/>
      <x:c r="R16" s="12" t="str">
        <x:v>Prior CORE One / XL evidence cannot automatically be transferred to this generation</x:v>
      </x:c>
      <x:c r="S16" s="12" t="str">
        <x:v>Not fully coded</x:v>
      </x:c>
      <x:c r="T16" s="12"/>
      <x:c r="U16" s="12"/>
      <x:c r="V16" s="12"/>
      <x:c r="W16" s="12"/>
      <x:c r="X16" s="12" t="str">
        <x:v>Not estimable</x:v>
      </x:c>
      <x:c r="Y16" s="12" t="str">
        <x:v>No matched U.S. model/revision exposure obtained</x:v>
      </x:c>
      <x:c r="Z16" s="12"/>
      <x:c r="AA16" s="12" t="str">
        <x:f>IF(COUNTIF('Owner evidence'!$C$2:$C$29,$C16)=0,"",COUNTIF('Owner evidence'!$C$2:$C$29,$C16))</x:f>
      </x:c>
      <x:c r="AB16" s="12" t="str">
        <x:f>IF(COUNTIF('Owner evidence'!$C$2:$C$29,$C16)=0,"",SUMIF('Owner evidence'!$C$2:$C$29,$C16,'Owner evidence'!$N$2:$N$29))</x:f>
      </x:c>
      <x:c r="AC16" s="12" t="str">
        <x:f>IF(COUNTIF('Owner evidence'!$C$2:$C$29,$C16)=0,"",SUMIF('Owner evidence'!$C$2:$C$29,$C16,'Owner evidence'!$O$2:$O$29))</x:f>
      </x:c>
      <x:c r="AD16" s="12" t="str">
        <x:f>IF(COUNTIF('Owner evidence'!$C$2:$C$29,$C16)=0,"",SUMIF('Owner evidence'!$C$2:$C$29,$C16,'Owner evidence'!$P$2:$P$29))</x:f>
      </x:c>
      <x:c r="AE16" s="12" t="str">
        <x:f>IF(COUNTIF('Owner evidence'!$C$2:$C$29,$C16)=0,"",SUMIF('Owner evidence'!$C$2:$C$29,$C16,'Owner evidence'!$U$2:$U$29))</x:f>
      </x:c>
      <x:c r="AF16" s="12" t="str">
        <x:f>IF(COUNTIF('Owner evidence'!$C$2:$C$29,$C16)=0,"",SUMIF('Owner evidence'!$C$2:$C$29,$C16,'Owner evidence'!$W$2:$W$29))</x:f>
      </x:c>
      <x:c r="AG16" s="12" t="str">
        <x:f>IF(COUNTIF('Owner evidence'!$C$2:$C$29,$C16)=0,"",SUMIF('Owner evidence'!$C$2:$C$29,$C16,'Owner evidence'!$X$2:$X$29))</x:f>
      </x:c>
      <x:c r="AH16" s="12"/>
      <x:c r="AI16" s="12"/>
      <x:c r="AJ16" s="12"/>
      <x:c r="AK16" s="12"/>
      <x:c r="AL16" s="12"/>
      <x:c r="AM16" s="12"/>
      <x:c r="AN16" s="12"/>
      <x:c r="AO16" s="12"/>
      <x:c r="AP16" s="12"/>
      <x:c r="AQ16" s="12" t="str">
        <x:v>INSUFFICIENT DATA</x:v>
      </x:c>
      <x:c r="AR16" s="12" t="str">
        <x:v>INSUFFICIENT DATA for population inference</x:v>
      </x:c>
      <x:c r="AS16" s="12" t="str">
        <x:v>Kit $925</x:v>
      </x:c>
      <x:c r="AT16" s="12" t="str">
        <x:v>Advertised USD price; tax, shipping and optional consumables excluded</x:v>
      </x:c>
      <x:c r="AU16" s="12" t="str">
        <x:v>Assembled in stock; kit lead 1-2 weeks</x:v>
      </x:c>
      <x:c r="AV16" s="12" t="str">
        <x:v>C06</x:v>
      </x:c>
      <x:c r="AW16" s="12" t="str">
        <x:v>https://www.prusa3d.com/category/3d-printers/</x:v>
      </x:c>
      <x:c r="AX16" s="12" t="str"/>
      <x:c r="AY16" s="12" t="str"/>
      <x:c r="AZ16" s="12"/>
      <x:c r="BA16" s="12"/>
      <x:c r="BB16" s="12"/>
    </x:row>
    <x:row r="17" ht="42" customHeight="1">
      <x:c r="A17" s="12" t="str">
        <x:v>M016</x:v>
      </x:c>
      <x:c r="B17" s="12" t="str">
        <x:v>Prusa Research</x:v>
      </x:c>
      <x:c r="C17" s="12" t="str">
        <x:v>CORE One L+</x:v>
      </x:c>
      <x:c r="D17" s="12" t="str">
        <x:v>Assembled</x:v>
      </x:c>
      <x:c r="E17" s="12" t="str">
        <x:v>FDM/FFF</x:v>
      </x:c>
      <x:c r="F17" s="12" t="str">
        <x:v>New listing</x:v>
      </x:c>
      <x:c r="G17" s="12" t="n">
        <x:v>1</x:v>
      </x:c>
      <x:c r="H17" s="16" t="n">
        <x:v>1850.93</x:v>
      </x:c>
      <x:c r="I17" s="16"/>
      <x:c r="J17" s="16"/>
      <x:c r="K17" s="16"/>
      <x:c r="L17" s="12" t="str">
        <x:v>Medium - advertised snapshot</x:v>
      </x:c>
      <x:c r="M17" s="12" t="str">
        <x:v>CoreXY</x:v>
      </x:c>
      <x:c r="N17" s="12"/>
      <x:c r="O17" s="12"/>
      <x:c r="P17" s="12" t="str">
        <x:v>Unknown</x:v>
      </x:c>
      <x:c r="Q17" s="12"/>
      <x:c r="R17" s="12" t="str">
        <x:v>Prior CORE One / XL evidence cannot automatically be transferred to this generation</x:v>
      </x:c>
      <x:c r="S17" s="12" t="str">
        <x:v>Not fully coded</x:v>
      </x:c>
      <x:c r="T17" s="12"/>
      <x:c r="U17" s="12"/>
      <x:c r="V17" s="12"/>
      <x:c r="W17" s="12"/>
      <x:c r="X17" s="12" t="str">
        <x:v>Not estimable</x:v>
      </x:c>
      <x:c r="Y17" s="12" t="str">
        <x:v>No matched U.S. model/revision exposure obtained</x:v>
      </x:c>
      <x:c r="Z17" s="12"/>
      <x:c r="AA17" s="12" t="str">
        <x:f>IF(COUNTIF('Owner evidence'!$C$2:$C$29,$C17)=0,"",COUNTIF('Owner evidence'!$C$2:$C$29,$C17))</x:f>
      </x:c>
      <x:c r="AB17" s="12" t="str">
        <x:f>IF(COUNTIF('Owner evidence'!$C$2:$C$29,$C17)=0,"",SUMIF('Owner evidence'!$C$2:$C$29,$C17,'Owner evidence'!$N$2:$N$29))</x:f>
      </x:c>
      <x:c r="AC17" s="12" t="str">
        <x:f>IF(COUNTIF('Owner evidence'!$C$2:$C$29,$C17)=0,"",SUMIF('Owner evidence'!$C$2:$C$29,$C17,'Owner evidence'!$O$2:$O$29))</x:f>
      </x:c>
      <x:c r="AD17" s="12" t="str">
        <x:f>IF(COUNTIF('Owner evidence'!$C$2:$C$29,$C17)=0,"",SUMIF('Owner evidence'!$C$2:$C$29,$C17,'Owner evidence'!$P$2:$P$29))</x:f>
      </x:c>
      <x:c r="AE17" s="12" t="str">
        <x:f>IF(COUNTIF('Owner evidence'!$C$2:$C$29,$C17)=0,"",SUMIF('Owner evidence'!$C$2:$C$29,$C17,'Owner evidence'!$U$2:$U$29))</x:f>
      </x:c>
      <x:c r="AF17" s="12" t="str">
        <x:f>IF(COUNTIF('Owner evidence'!$C$2:$C$29,$C17)=0,"",SUMIF('Owner evidence'!$C$2:$C$29,$C17,'Owner evidence'!$W$2:$W$29))</x:f>
      </x:c>
      <x:c r="AG17" s="12" t="str">
        <x:f>IF(COUNTIF('Owner evidence'!$C$2:$C$29,$C17)=0,"",SUMIF('Owner evidence'!$C$2:$C$29,$C17,'Owner evidence'!$X$2:$X$29))</x:f>
      </x:c>
      <x:c r="AH17" s="12"/>
      <x:c r="AI17" s="12"/>
      <x:c r="AJ17" s="12"/>
      <x:c r="AK17" s="12"/>
      <x:c r="AL17" s="12"/>
      <x:c r="AM17" s="12"/>
      <x:c r="AN17" s="12"/>
      <x:c r="AO17" s="12"/>
      <x:c r="AP17" s="12"/>
      <x:c r="AQ17" s="12" t="str">
        <x:v>INSUFFICIENT DATA</x:v>
      </x:c>
      <x:c r="AR17" s="12" t="str">
        <x:v>INSUFFICIENT DATA for population inference</x:v>
      </x:c>
      <x:c r="AS17" s="12" t="str"/>
      <x:c r="AT17" s="12" t="str">
        <x:v>Advertised USD price; tax, shipping and optional consumables excluded</x:v>
      </x:c>
      <x:c r="AU17" s="12" t="str">
        <x:v>In stock</x:v>
      </x:c>
      <x:c r="AV17" s="12" t="str">
        <x:v>C06</x:v>
      </x:c>
      <x:c r="AW17" s="12" t="str">
        <x:v>https://www.prusa3d.com/category/3d-printers/</x:v>
      </x:c>
      <x:c r="AX17" s="12" t="str"/>
      <x:c r="AY17" s="12" t="str"/>
      <x:c r="AZ17" s="12"/>
      <x:c r="BA17" s="12"/>
      <x:c r="BB17" s="12"/>
    </x:row>
    <x:row r="18" ht="42" customHeight="1">
      <x:c r="A18" s="12" t="str">
        <x:v>M017</x:v>
      </x:c>
      <x:c r="B18" s="12" t="str">
        <x:v>Prusa Research</x:v>
      </x:c>
      <x:c r="C18" s="12" t="str">
        <x:v>XL+</x:v>
      </x:c>
      <x:c r="D18" s="12" t="str">
        <x:v>From / tool count unverified</x:v>
      </x:c>
      <x:c r="E18" s="12" t="str">
        <x:v>FDM/FFF</x:v>
      </x:c>
      <x:c r="F18" s="12" t="str">
        <x:v>New listing</x:v>
      </x:c>
      <x:c r="G18" s="12" t="n">
        <x:v>1</x:v>
      </x:c>
      <x:c r="H18" s="16" t="n">
        <x:v>2128.7</x:v>
      </x:c>
      <x:c r="I18" s="16"/>
      <x:c r="J18" s="16"/>
      <x:c r="K18" s="16"/>
      <x:c r="L18" s="12" t="str">
        <x:v>Medium - advertised snapshot</x:v>
      </x:c>
      <x:c r="M18" s="12" t="str">
        <x:v>CoreXY</x:v>
      </x:c>
      <x:c r="N18" s="12"/>
      <x:c r="O18" s="12"/>
      <x:c r="P18" s="12" t="str">
        <x:v>Unknown</x:v>
      </x:c>
      <x:c r="Q18" s="12"/>
      <x:c r="R18" s="12" t="str">
        <x:v>Prior CORE One / XL evidence cannot automatically be transferred to this generation</x:v>
      </x:c>
      <x:c r="S18" s="12" t="str">
        <x:v>Not fully coded</x:v>
      </x:c>
      <x:c r="T18" s="12"/>
      <x:c r="U18" s="12"/>
      <x:c r="V18" s="12"/>
      <x:c r="W18" s="12"/>
      <x:c r="X18" s="12" t="str">
        <x:v>Not estimable</x:v>
      </x:c>
      <x:c r="Y18" s="12" t="str">
        <x:v>No matched U.S. model/revision exposure obtained</x:v>
      </x:c>
      <x:c r="Z18" s="12"/>
      <x:c r="AA18" s="12" t="str">
        <x:f>IF(COUNTIF('Owner evidence'!$C$2:$C$29,$C18)=0,"",COUNTIF('Owner evidence'!$C$2:$C$29,$C18))</x:f>
      </x:c>
      <x:c r="AB18" s="12" t="str">
        <x:f>IF(COUNTIF('Owner evidence'!$C$2:$C$29,$C18)=0,"",SUMIF('Owner evidence'!$C$2:$C$29,$C18,'Owner evidence'!$N$2:$N$29))</x:f>
      </x:c>
      <x:c r="AC18" s="12" t="str">
        <x:f>IF(COUNTIF('Owner evidence'!$C$2:$C$29,$C18)=0,"",SUMIF('Owner evidence'!$C$2:$C$29,$C18,'Owner evidence'!$O$2:$O$29))</x:f>
      </x:c>
      <x:c r="AD18" s="12" t="str">
        <x:f>IF(COUNTIF('Owner evidence'!$C$2:$C$29,$C18)=0,"",SUMIF('Owner evidence'!$C$2:$C$29,$C18,'Owner evidence'!$P$2:$P$29))</x:f>
      </x:c>
      <x:c r="AE18" s="12" t="str">
        <x:f>IF(COUNTIF('Owner evidence'!$C$2:$C$29,$C18)=0,"",SUMIF('Owner evidence'!$C$2:$C$29,$C18,'Owner evidence'!$U$2:$U$29))</x:f>
      </x:c>
      <x:c r="AF18" s="12" t="str">
        <x:f>IF(COUNTIF('Owner evidence'!$C$2:$C$29,$C18)=0,"",SUMIF('Owner evidence'!$C$2:$C$29,$C18,'Owner evidence'!$W$2:$W$29))</x:f>
      </x:c>
      <x:c r="AG18" s="12" t="str">
        <x:f>IF(COUNTIF('Owner evidence'!$C$2:$C$29,$C18)=0,"",SUMIF('Owner evidence'!$C$2:$C$29,$C18,'Owner evidence'!$X$2:$X$29))</x:f>
      </x:c>
      <x:c r="AH18" s="12"/>
      <x:c r="AI18" s="12"/>
      <x:c r="AJ18" s="12"/>
      <x:c r="AK18" s="12"/>
      <x:c r="AL18" s="12"/>
      <x:c r="AM18" s="12"/>
      <x:c r="AN18" s="12"/>
      <x:c r="AO18" s="12"/>
      <x:c r="AP18" s="12"/>
      <x:c r="AQ18" s="12" t="str">
        <x:v>INSUFFICIENT DATA</x:v>
      </x:c>
      <x:c r="AR18" s="12" t="str">
        <x:v>INSUFFICIENT DATA for population inference</x:v>
      </x:c>
      <x:c r="AS18" s="12" t="str"/>
      <x:c r="AT18" s="12" t="str">
        <x:v>Advertised USD price; tax, shipping and optional consumables excluded</x:v>
      </x:c>
      <x:c r="AU18" s="12" t="str">
        <x:v>From price; tool count not resolved; lead 3-4 weeks</x:v>
      </x:c>
      <x:c r="AV18" s="12" t="str">
        <x:v>C06</x:v>
      </x:c>
      <x:c r="AW18" s="12" t="str">
        <x:v>https://www.prusa3d.com/category/3d-printers/</x:v>
      </x:c>
      <x:c r="AX18" s="12" t="str"/>
      <x:c r="AY18" s="12" t="str"/>
      <x:c r="AZ18" s="12"/>
      <x:c r="BA18" s="12"/>
      <x:c r="BB18" s="12"/>
    </x:row>
    <x:row r="19" ht="42" customHeight="1">
      <x:c r="A19" s="12" t="str">
        <x:v>M018</x:v>
      </x:c>
      <x:c r="B19" s="12" t="str">
        <x:v>Prusa Research</x:v>
      </x:c>
      <x:c r="C19" s="12" t="str">
        <x:v>MK4S</x:v>
      </x:c>
      <x:c r="D19" s="12" t="str">
        <x:v>Assembled</x:v>
      </x:c>
      <x:c r="E19" s="12" t="str">
        <x:v>FDM/FFF</x:v>
      </x:c>
      <x:c r="F19" s="12" t="str">
        <x:v>New listing</x:v>
      </x:c>
      <x:c r="G19" s="12" t="n">
        <x:v>1</x:v>
      </x:c>
      <x:c r="H19" s="16" t="n">
        <x:v>740</x:v>
      </x:c>
      <x:c r="I19" s="16"/>
      <x:c r="J19" s="16"/>
      <x:c r="K19" s="16"/>
      <x:c r="L19" s="12" t="str">
        <x:v>Medium - advertised snapshot</x:v>
      </x:c>
      <x:c r="M19" s="12" t="str">
        <x:v>Cartesian bedslinger</x:v>
      </x:c>
      <x:c r="N19" s="12"/>
      <x:c r="O19" s="12" t="str">
        <x:v>2024-08-12</x:v>
      </x:c>
      <x:c r="P19" s="12" t="str">
        <x:v>day</x:v>
      </x:c>
      <x:c r="Q19" s="12" t="n">
        <x:f>ROUND((DATE(2026,9,13)-DATEVALUE(O19))/30.4375,1)</x:f>
        <x:v>25</x:v>
      </x:c>
      <x:c r="R19" s="12" t="str">
        <x:v>Do not mix owner-installed MK4 upgrades with factory MK4S</x:v>
      </x:c>
      <x:c r="S19" s="12" t="str">
        <x:v>Not fully coded</x:v>
      </x:c>
      <x:c r="T19" s="12"/>
      <x:c r="U19" s="12"/>
      <x:c r="V19" s="12"/>
      <x:c r="W19" s="12"/>
      <x:c r="X19" s="12" t="str">
        <x:v>Not estimable</x:v>
      </x:c>
      <x:c r="Y19" s="12" t="str">
        <x:v>No matched U.S. model/revision exposure obtained</x:v>
      </x:c>
      <x:c r="Z19" s="12"/>
      <x:c r="AA19" s="12" t="n">
        <x:f>IF(COUNTIF('Owner evidence'!$C$2:$C$29,$C19)=0,"",COUNTIF('Owner evidence'!$C$2:$C$29,$C19))</x:f>
        <x:v>4</x:v>
      </x:c>
      <x:c r="AB19" s="12" t="n">
        <x:f>IF(COUNTIF('Owner evidence'!$C$2:$C$29,$C19)=0,"",SUMIF('Owner evidence'!$C$2:$C$29,$C19,'Owner evidence'!$N$2:$N$29))</x:f>
        <x:v>4</x:v>
      </x:c>
      <x:c r="AC19" s="12" t="n">
        <x:f>IF(COUNTIF('Owner evidence'!$C$2:$C$29,$C19)=0,"",SUMIF('Owner evidence'!$C$2:$C$29,$C19,'Owner evidence'!$O$2:$O$29))</x:f>
        <x:v>1</x:v>
      </x:c>
      <x:c r="AD19" s="12" t="n">
        <x:f>IF(COUNTIF('Owner evidence'!$C$2:$C$29,$C19)=0,"",SUMIF('Owner evidence'!$C$2:$C$29,$C19,'Owner evidence'!$P$2:$P$29))</x:f>
        <x:v>3</x:v>
      </x:c>
      <x:c r="AE19" s="12" t="n">
        <x:f>IF(COUNTIF('Owner evidence'!$C$2:$C$29,$C19)=0,"",SUMIF('Owner evidence'!$C$2:$C$29,$C19,'Owner evidence'!$U$2:$U$29))</x:f>
        <x:v>0</x:v>
      </x:c>
      <x:c r="AF19" s="12" t="n">
        <x:f>IF(COUNTIF('Owner evidence'!$C$2:$C$29,$C19)=0,"",SUMIF('Owner evidence'!$C$2:$C$29,$C19,'Owner evidence'!$W$2:$W$29))</x:f>
        <x:v>0</x:v>
      </x:c>
      <x:c r="AG19" s="12" t="n">
        <x:f>IF(COUNTIF('Owner evidence'!$C$2:$C$29,$C19)=0,"",SUMIF('Owner evidence'!$C$2:$C$29,$C19,'Owner evidence'!$X$2:$X$29))</x:f>
        <x:v>0</x:v>
      </x:c>
      <x:c r="AH19" s="12"/>
      <x:c r="AI19" s="12"/>
      <x:c r="AJ19" s="12"/>
      <x:c r="AK19" s="12"/>
      <x:c r="AL19" s="12"/>
      <x:c r="AM19" s="12"/>
      <x:c r="AN19" s="12"/>
      <x:c r="AO19" s="12"/>
      <x:c r="AP19" s="12"/>
      <x:c r="AQ19" s="12" t="str">
        <x:v>INSUFFICIENT DATA</x:v>
      </x:c>
      <x:c r="AR19" s="12" t="str">
        <x:v>INSUFFICIENT DATA for population inference</x:v>
      </x:c>
      <x:c r="AS19" s="12" t="str">
        <x:v>Kit $591.66</x:v>
      </x:c>
      <x:c r="AT19" s="12" t="str">
        <x:v>Advertised USD price; tax, shipping and optional consumables excluded</x:v>
      </x:c>
      <x:c r="AU19" s="12" t="str">
        <x:v>Advertised assembled discount</x:v>
      </x:c>
      <x:c r="AV19" s="12" t="str">
        <x:v>C06</x:v>
      </x:c>
      <x:c r="AW19" s="12" t="str">
        <x:v>https://www.prusa3d.com/category/3d-printers/</x:v>
      </x:c>
      <x:c r="AX19" s="12" t="str"/>
      <x:c r="AY19" s="12" t="str">
        <x:v>R10</x:v>
      </x:c>
      <x:c r="AZ19" s="12"/>
      <x:c r="BA19" s="12"/>
      <x:c r="BB19" s="12"/>
    </x:row>
    <x:row r="20" ht="42" customHeight="1">
      <x:c r="A20" s="12" t="str">
        <x:v>M019</x:v>
      </x:c>
      <x:c r="B20" s="12" t="str">
        <x:v>Prusa Research</x:v>
      </x:c>
      <x:c r="C20" s="12" t="str">
        <x:v>MINI+</x:v>
      </x:c>
      <x:c r="D20" s="12" t="str">
        <x:v>Semi-assembled</x:v>
      </x:c>
      <x:c r="E20" s="12" t="str">
        <x:v>FDM/FFF</x:v>
      </x:c>
      <x:c r="F20" s="12" t="str">
        <x:v>New listing</x:v>
      </x:c>
      <x:c r="G20" s="12" t="n">
        <x:v>1</x:v>
      </x:c>
      <x:c r="H20" s="16" t="n">
        <x:v>508.33</x:v>
      </x:c>
      <x:c r="I20" s="16"/>
      <x:c r="J20" s="16"/>
      <x:c r="K20" s="16"/>
      <x:c r="L20" s="12" t="str">
        <x:v>Medium - advertised snapshot</x:v>
      </x:c>
      <x:c r="M20" s="12" t="str">
        <x:v>Cartesian bedslinger</x:v>
      </x:c>
      <x:c r="N20" s="12"/>
      <x:c r="O20" s="12"/>
      <x:c r="P20" s="12" t="str">
        <x:v>Unknown</x:v>
      </x:c>
      <x:c r="Q20" s="12"/>
      <x:c r="R20" s="12" t="str">
        <x:v>Prior CORE One / XL evidence cannot automatically be transferred to this generation</x:v>
      </x:c>
      <x:c r="S20" s="12" t="str">
        <x:v>Not fully coded</x:v>
      </x:c>
      <x:c r="T20" s="12"/>
      <x:c r="U20" s="12"/>
      <x:c r="V20" s="12"/>
      <x:c r="W20" s="12"/>
      <x:c r="X20" s="12" t="str">
        <x:v>Not estimable</x:v>
      </x:c>
      <x:c r="Y20" s="12" t="str">
        <x:v>No matched U.S. model/revision exposure obtained</x:v>
      </x:c>
      <x:c r="Z20" s="12"/>
      <x:c r="AA20" s="12" t="str">
        <x:f>IF(COUNTIF('Owner evidence'!$C$2:$C$29,$C20)=0,"",COUNTIF('Owner evidence'!$C$2:$C$29,$C20))</x:f>
      </x:c>
      <x:c r="AB20" s="12" t="str">
        <x:f>IF(COUNTIF('Owner evidence'!$C$2:$C$29,$C20)=0,"",SUMIF('Owner evidence'!$C$2:$C$29,$C20,'Owner evidence'!$N$2:$N$29))</x:f>
      </x:c>
      <x:c r="AC20" s="12" t="str">
        <x:f>IF(COUNTIF('Owner evidence'!$C$2:$C$29,$C20)=0,"",SUMIF('Owner evidence'!$C$2:$C$29,$C20,'Owner evidence'!$O$2:$O$29))</x:f>
      </x:c>
      <x:c r="AD20" s="12" t="str">
        <x:f>IF(COUNTIF('Owner evidence'!$C$2:$C$29,$C20)=0,"",SUMIF('Owner evidence'!$C$2:$C$29,$C20,'Owner evidence'!$P$2:$P$29))</x:f>
      </x:c>
      <x:c r="AE20" s="12" t="str">
        <x:f>IF(COUNTIF('Owner evidence'!$C$2:$C$29,$C20)=0,"",SUMIF('Owner evidence'!$C$2:$C$29,$C20,'Owner evidence'!$U$2:$U$29))</x:f>
      </x:c>
      <x:c r="AF20" s="12" t="str">
        <x:f>IF(COUNTIF('Owner evidence'!$C$2:$C$29,$C20)=0,"",SUMIF('Owner evidence'!$C$2:$C$29,$C20,'Owner evidence'!$W$2:$W$29))</x:f>
      </x:c>
      <x:c r="AG20" s="12" t="str">
        <x:f>IF(COUNTIF('Owner evidence'!$C$2:$C$29,$C20)=0,"",SUMIF('Owner evidence'!$C$2:$C$29,$C20,'Owner evidence'!$X$2:$X$29))</x:f>
      </x:c>
      <x:c r="AH20" s="12"/>
      <x:c r="AI20" s="12"/>
      <x:c r="AJ20" s="12"/>
      <x:c r="AK20" s="12"/>
      <x:c r="AL20" s="12"/>
      <x:c r="AM20" s="12"/>
      <x:c r="AN20" s="12"/>
      <x:c r="AO20" s="12"/>
      <x:c r="AP20" s="12"/>
      <x:c r="AQ20" s="12" t="str">
        <x:v>INSUFFICIENT DATA</x:v>
      </x:c>
      <x:c r="AR20" s="12" t="str">
        <x:v>INSUFFICIENT DATA for population inference</x:v>
      </x:c>
      <x:c r="AS20" s="12" t="str"/>
      <x:c r="AT20" s="12" t="str">
        <x:v>Advertised USD price; tax, shipping and optional consumables excluded</x:v>
      </x:c>
      <x:c r="AU20" s="12" t="str">
        <x:v>Semi-assembled</x:v>
      </x:c>
      <x:c r="AV20" s="12" t="str">
        <x:v>C06</x:v>
      </x:c>
      <x:c r="AW20" s="12" t="str">
        <x:v>https://www.prusa3d.com/category/3d-printers/</x:v>
      </x:c>
      <x:c r="AX20" s="12" t="str"/>
      <x:c r="AY20" s="12" t="str"/>
      <x:c r="AZ20" s="12"/>
      <x:c r="BA20" s="12"/>
      <x:c r="BB20" s="12"/>
    </x:row>
    <x:row r="21" ht="42" customHeight="1">
      <x:c r="A21" s="12" t="str">
        <x:v>M020</x:v>
      </x:c>
      <x:c r="B21" s="12" t="str">
        <x:v>Prusa Research</x:v>
      </x:c>
      <x:c r="C21" s="12" t="str">
        <x:v>SL1S SPEED</x:v>
      </x:c>
      <x:c r="D21" s="12" t="str">
        <x:v>Base / standard listing</x:v>
      </x:c>
      <x:c r="E21" s="12" t="str">
        <x:v>Resin</x:v>
      </x:c>
      <x:c r="F21" s="12" t="str">
        <x:v>New listing</x:v>
      </x:c>
      <x:c r="G21" s="12" t="n">
        <x:v>1</x:v>
      </x:c>
      <x:c r="H21" s="16" t="n">
        <x:v>1999</x:v>
      </x:c>
      <x:c r="I21" s="16"/>
      <x:c r="J21" s="16"/>
      <x:c r="K21" s="16"/>
      <x:c r="L21" s="12" t="str">
        <x:v>Medium - advertised snapshot</x:v>
      </x:c>
      <x:c r="M21" s="12" t="str">
        <x:v>MSLA; tilting vat</x:v>
      </x:c>
      <x:c r="N21" s="12"/>
      <x:c r="O21" s="12"/>
      <x:c r="P21" s="12" t="str">
        <x:v>Unknown</x:v>
      </x:c>
      <x:c r="Q21" s="12"/>
      <x:c r="R21" s="12" t="str">
        <x:v>Hardware revision and launch timing not verified</x:v>
      </x:c>
      <x:c r="S21" s="12" t="str">
        <x:v>Not fully coded</x:v>
      </x:c>
      <x:c r="T21" s="12"/>
      <x:c r="U21" s="12"/>
      <x:c r="V21" s="12"/>
      <x:c r="W21" s="12"/>
      <x:c r="X21" s="12" t="str">
        <x:v>Not estimable</x:v>
      </x:c>
      <x:c r="Y21" s="12" t="str">
        <x:v>No matched U.S. model/revision exposure obtained</x:v>
      </x:c>
      <x:c r="Z21" s="12"/>
      <x:c r="AA21" s="12" t="str">
        <x:f>IF(COUNTIF('Owner evidence'!$C$2:$C$29,$C21)=0,"",COUNTIF('Owner evidence'!$C$2:$C$29,$C21))</x:f>
      </x:c>
      <x:c r="AB21" s="12" t="str">
        <x:f>IF(COUNTIF('Owner evidence'!$C$2:$C$29,$C21)=0,"",SUMIF('Owner evidence'!$C$2:$C$29,$C21,'Owner evidence'!$N$2:$N$29))</x:f>
      </x:c>
      <x:c r="AC21" s="12" t="str">
        <x:f>IF(COUNTIF('Owner evidence'!$C$2:$C$29,$C21)=0,"",SUMIF('Owner evidence'!$C$2:$C$29,$C21,'Owner evidence'!$O$2:$O$29))</x:f>
      </x:c>
      <x:c r="AD21" s="12" t="str">
        <x:f>IF(COUNTIF('Owner evidence'!$C$2:$C$29,$C21)=0,"",SUMIF('Owner evidence'!$C$2:$C$29,$C21,'Owner evidence'!$P$2:$P$29))</x:f>
      </x:c>
      <x:c r="AE21" s="12" t="str">
        <x:f>IF(COUNTIF('Owner evidence'!$C$2:$C$29,$C21)=0,"",SUMIF('Owner evidence'!$C$2:$C$29,$C21,'Owner evidence'!$U$2:$U$29))</x:f>
      </x:c>
      <x:c r="AF21" s="12" t="str">
        <x:f>IF(COUNTIF('Owner evidence'!$C$2:$C$29,$C21)=0,"",SUMIF('Owner evidence'!$C$2:$C$29,$C21,'Owner evidence'!$W$2:$W$29))</x:f>
      </x:c>
      <x:c r="AG21" s="12" t="str">
        <x:f>IF(COUNTIF('Owner evidence'!$C$2:$C$29,$C21)=0,"",SUMIF('Owner evidence'!$C$2:$C$29,$C21,'Owner evidence'!$X$2:$X$29))</x:f>
      </x:c>
      <x:c r="AH21" s="12"/>
      <x:c r="AI21" s="12"/>
      <x:c r="AJ21" s="12"/>
      <x:c r="AK21" s="12"/>
      <x:c r="AL21" s="12"/>
      <x:c r="AM21" s="12"/>
      <x:c r="AN21" s="12"/>
      <x:c r="AO21" s="12"/>
      <x:c r="AP21" s="12"/>
      <x:c r="AQ21" s="12" t="str">
        <x:v>INSUFFICIENT DATA</x:v>
      </x:c>
      <x:c r="AR21" s="12" t="str">
        <x:v>INSUFFICIENT DATA for population inference</x:v>
      </x:c>
      <x:c r="AS21" s="12" t="str">
        <x:v>CW1S package $2,599</x:v>
      </x:c>
      <x:c r="AT21" s="12" t="str">
        <x:v>Advertised USD price; tax, shipping and optional consumables excluded</x:v>
      </x:c>
      <x:c r="AU21" s="12" t="str"/>
      <x:c r="AV21" s="12" t="str">
        <x:v>C06</x:v>
      </x:c>
      <x:c r="AW21" s="12" t="str">
        <x:v>https://www.prusa3d.com/category/3d-printers/</x:v>
      </x:c>
      <x:c r="AX21" s="12" t="str"/>
      <x:c r="AY21" s="12" t="str"/>
      <x:c r="AZ21" s="12"/>
      <x:c r="BA21" s="12"/>
      <x:c r="BB21" s="12"/>
    </x:row>
    <x:row r="22" ht="42" customHeight="1">
      <x:c r="A22" s="12" t="str">
        <x:v>M021</x:v>
      </x:c>
      <x:c r="B22" s="12" t="str">
        <x:v>Prusa Research</x:v>
      </x:c>
      <x:c r="C22" s="12" t="str">
        <x:v>CORE One+ (Gen2) INDX</x:v>
      </x:c>
      <x:c r="D22" s="12" t="str">
        <x:v>8-tool assembled package</x:v>
      </x:c>
      <x:c r="E22" s="12" t="str">
        <x:v>FDM/FFF</x:v>
      </x:c>
      <x:c r="F22" s="12" t="str">
        <x:v>Presale; October/November 2026 shipping</x:v>
      </x:c>
      <x:c r="G22" s="12" t="n">
        <x:v>0</x:v>
      </x:c>
      <x:c r="H22" s="16" t="n">
        <x:v>2082.41</x:v>
      </x:c>
      <x:c r="I22" s="16"/>
      <x:c r="J22" s="16"/>
      <x:c r="K22" s="16"/>
      <x:c r="L22" s="12" t="str">
        <x:v>Medium - advertised snapshot</x:v>
      </x:c>
      <x:c r="M22" s="12" t="str">
        <x:v>CoreXY</x:v>
      </x:c>
      <x:c r="N22" s="12"/>
      <x:c r="O22" s="12"/>
      <x:c r="P22" s="12" t="str">
        <x:v>Unknown</x:v>
      </x:c>
      <x:c r="Q22" s="12"/>
      <x:c r="R22" s="12" t="str">
        <x:v>Hardware revision and launch timing not verified</x:v>
      </x:c>
      <x:c r="S22" s="12" t="str">
        <x:v>8-tool changing</x:v>
      </x:c>
      <x:c r="T22" s="12"/>
      <x:c r="U22" s="12"/>
      <x:c r="V22" s="12"/>
      <x:c r="W22" s="12"/>
      <x:c r="X22" s="12" t="str">
        <x:v>Not estimable</x:v>
      </x:c>
      <x:c r="Y22" s="12" t="str">
        <x:v>No matched U.S. model/revision exposure obtained</x:v>
      </x:c>
      <x:c r="Z22" s="12"/>
      <x:c r="AA22" s="12" t="str">
        <x:f>IF(COUNTIF('Owner evidence'!$C$2:$C$29,$C22)=0,"",COUNTIF('Owner evidence'!$C$2:$C$29,$C22))</x:f>
      </x:c>
      <x:c r="AB22" s="12" t="str">
        <x:f>IF(COUNTIF('Owner evidence'!$C$2:$C$29,$C22)=0,"",SUMIF('Owner evidence'!$C$2:$C$29,$C22,'Owner evidence'!$N$2:$N$29))</x:f>
      </x:c>
      <x:c r="AC22" s="12" t="str">
        <x:f>IF(COUNTIF('Owner evidence'!$C$2:$C$29,$C22)=0,"",SUMIF('Owner evidence'!$C$2:$C$29,$C22,'Owner evidence'!$O$2:$O$29))</x:f>
      </x:c>
      <x:c r="AD22" s="12" t="str">
        <x:f>IF(COUNTIF('Owner evidence'!$C$2:$C$29,$C22)=0,"",SUMIF('Owner evidence'!$C$2:$C$29,$C22,'Owner evidence'!$P$2:$P$29))</x:f>
      </x:c>
      <x:c r="AE22" s="12" t="str">
        <x:f>IF(COUNTIF('Owner evidence'!$C$2:$C$29,$C22)=0,"",SUMIF('Owner evidence'!$C$2:$C$29,$C22,'Owner evidence'!$U$2:$U$29))</x:f>
      </x:c>
      <x:c r="AF22" s="12" t="str">
        <x:f>IF(COUNTIF('Owner evidence'!$C$2:$C$29,$C22)=0,"",SUMIF('Owner evidence'!$C$2:$C$29,$C22,'Owner evidence'!$W$2:$W$29))</x:f>
      </x:c>
      <x:c r="AG22" s="12" t="str">
        <x:f>IF(COUNTIF('Owner evidence'!$C$2:$C$29,$C22)=0,"",SUMIF('Owner evidence'!$C$2:$C$29,$C22,'Owner evidence'!$X$2:$X$29))</x:f>
      </x:c>
      <x:c r="AH22" s="12"/>
      <x:c r="AI22" s="12"/>
      <x:c r="AJ22" s="12"/>
      <x:c r="AK22" s="12"/>
      <x:c r="AL22" s="12"/>
      <x:c r="AM22" s="12"/>
      <x:c r="AN22" s="12"/>
      <x:c r="AO22" s="12"/>
      <x:c r="AP22" s="12"/>
      <x:c r="AQ22" s="12" t="str">
        <x:v>INSUFFICIENT DATA</x:v>
      </x:c>
      <x:c r="AR22" s="12" t="str">
        <x:v>INSUFFICIENT DATA for population inference</x:v>
      </x:c>
      <x:c r="AS22" s="12" t="str"/>
      <x:c r="AT22" s="12" t="str">
        <x:v>Advertised USD price; tax, shipping and optional consumables excluded</x:v>
      </x:c>
      <x:c r="AU22" s="12" t="str">
        <x:v>Not current installed ownership; separately retained as forthcoming</x:v>
      </x:c>
      <x:c r="AV22" s="12" t="str">
        <x:v>C06</x:v>
      </x:c>
      <x:c r="AW22" s="12" t="str">
        <x:v>https://www.prusa3d.com/category/3d-printers/</x:v>
      </x:c>
      <x:c r="AX22" s="12" t="str"/>
      <x:c r="AY22" s="12" t="str"/>
      <x:c r="AZ22" s="12"/>
      <x:c r="BA22" s="12"/>
      <x:c r="BB22" s="12"/>
    </x:row>
    <x:row r="23" ht="42" customHeight="1">
      <x:c r="A23" s="12" t="str">
        <x:v>M022</x:v>
      </x:c>
      <x:c r="B23" s="12" t="str">
        <x:v>Prusa Research</x:v>
      </x:c>
      <x:c r="C23" s="12" t="str">
        <x:v>CORE One L+ INDX</x:v>
      </x:c>
      <x:c r="D23" s="12" t="str">
        <x:v>8-tool assembled package</x:v>
      </x:c>
      <x:c r="E23" s="12" t="str">
        <x:v>FDM/FFF</x:v>
      </x:c>
      <x:c r="F23" s="12" t="str">
        <x:v>Presale; October/November 2026 shipping</x:v>
      </x:c>
      <x:c r="G23" s="12" t="n">
        <x:v>0</x:v>
      </x:c>
      <x:c r="H23" s="16" t="n">
        <x:v>2767.6</x:v>
      </x:c>
      <x:c r="I23" s="16"/>
      <x:c r="J23" s="16"/>
      <x:c r="K23" s="16"/>
      <x:c r="L23" s="12" t="str">
        <x:v>Medium - advertised snapshot</x:v>
      </x:c>
      <x:c r="M23" s="12" t="str">
        <x:v>CoreXY</x:v>
      </x:c>
      <x:c r="N23" s="12"/>
      <x:c r="O23" s="12"/>
      <x:c r="P23" s="12" t="str">
        <x:v>Unknown</x:v>
      </x:c>
      <x:c r="Q23" s="12"/>
      <x:c r="R23" s="12" t="str">
        <x:v>Hardware revision and launch timing not verified</x:v>
      </x:c>
      <x:c r="S23" s="12" t="str">
        <x:v>8-tool changing</x:v>
      </x:c>
      <x:c r="T23" s="12"/>
      <x:c r="U23" s="12"/>
      <x:c r="V23" s="12"/>
      <x:c r="W23" s="12"/>
      <x:c r="X23" s="12" t="str">
        <x:v>Not estimable</x:v>
      </x:c>
      <x:c r="Y23" s="12" t="str">
        <x:v>No matched U.S. model/revision exposure obtained</x:v>
      </x:c>
      <x:c r="Z23" s="12"/>
      <x:c r="AA23" s="12" t="str">
        <x:f>IF(COUNTIF('Owner evidence'!$C$2:$C$29,$C23)=0,"",COUNTIF('Owner evidence'!$C$2:$C$29,$C23))</x:f>
      </x:c>
      <x:c r="AB23" s="12" t="str">
        <x:f>IF(COUNTIF('Owner evidence'!$C$2:$C$29,$C23)=0,"",SUMIF('Owner evidence'!$C$2:$C$29,$C23,'Owner evidence'!$N$2:$N$29))</x:f>
      </x:c>
      <x:c r="AC23" s="12" t="str">
        <x:f>IF(COUNTIF('Owner evidence'!$C$2:$C$29,$C23)=0,"",SUMIF('Owner evidence'!$C$2:$C$29,$C23,'Owner evidence'!$O$2:$O$29))</x:f>
      </x:c>
      <x:c r="AD23" s="12" t="str">
        <x:f>IF(COUNTIF('Owner evidence'!$C$2:$C$29,$C23)=0,"",SUMIF('Owner evidence'!$C$2:$C$29,$C23,'Owner evidence'!$P$2:$P$29))</x:f>
      </x:c>
      <x:c r="AE23" s="12" t="str">
        <x:f>IF(COUNTIF('Owner evidence'!$C$2:$C$29,$C23)=0,"",SUMIF('Owner evidence'!$C$2:$C$29,$C23,'Owner evidence'!$U$2:$U$29))</x:f>
      </x:c>
      <x:c r="AF23" s="12" t="str">
        <x:f>IF(COUNTIF('Owner evidence'!$C$2:$C$29,$C23)=0,"",SUMIF('Owner evidence'!$C$2:$C$29,$C23,'Owner evidence'!$W$2:$W$29))</x:f>
      </x:c>
      <x:c r="AG23" s="12" t="str">
        <x:f>IF(COUNTIF('Owner evidence'!$C$2:$C$29,$C23)=0,"",SUMIF('Owner evidence'!$C$2:$C$29,$C23,'Owner evidence'!$X$2:$X$29))</x:f>
      </x:c>
      <x:c r="AH23" s="12"/>
      <x:c r="AI23" s="12"/>
      <x:c r="AJ23" s="12"/>
      <x:c r="AK23" s="12"/>
      <x:c r="AL23" s="12"/>
      <x:c r="AM23" s="12"/>
      <x:c r="AN23" s="12"/>
      <x:c r="AO23" s="12"/>
      <x:c r="AP23" s="12"/>
      <x:c r="AQ23" s="12" t="str">
        <x:v>INSUFFICIENT DATA</x:v>
      </x:c>
      <x:c r="AR23" s="12" t="str">
        <x:v>INSUFFICIENT DATA for population inference</x:v>
      </x:c>
      <x:c r="AS23" s="12" t="str"/>
      <x:c r="AT23" s="12" t="str">
        <x:v>Advertised USD price; tax, shipping and optional consumables excluded</x:v>
      </x:c>
      <x:c r="AU23" s="12" t="str">
        <x:v>Not current installed ownership; separately retained as forthcoming</x:v>
      </x:c>
      <x:c r="AV23" s="12" t="str">
        <x:v>C06</x:v>
      </x:c>
      <x:c r="AW23" s="12" t="str">
        <x:v>https://www.prusa3d.com/category/3d-printers/</x:v>
      </x:c>
      <x:c r="AX23" s="12" t="str"/>
      <x:c r="AY23" s="12" t="str"/>
      <x:c r="AZ23" s="12"/>
      <x:c r="BA23" s="12"/>
      <x:c r="BB23" s="12"/>
    </x:row>
    <x:row r="24" ht="42" customHeight="1">
      <x:c r="A24" s="12" t="str">
        <x:v>M023</x:v>
      </x:c>
      <x:c r="B24" s="12" t="str">
        <x:v>Creality</x:v>
      </x:c>
      <x:c r="C24" s="12" t="str">
        <x:v>K2</x:v>
      </x:c>
      <x:c r="D24" s="12" t="str">
        <x:v>Base / catalog listing</x:v>
      </x:c>
      <x:c r="E24" s="12" t="str">
        <x:v>FDM/FFF</x:v>
      </x:c>
      <x:c r="F24" s="12" t="str">
        <x:v>New listing</x:v>
      </x:c>
      <x:c r="G24" s="12" t="n">
        <x:v>1</x:v>
      </x:c>
      <x:c r="H24" s="16" t="n">
        <x:v>399</x:v>
      </x:c>
      <x:c r="I24" s="16"/>
      <x:c r="J24" s="16"/>
      <x:c r="K24" s="16" t="n">
        <x:v>549</x:v>
      </x:c>
      <x:c r="L24" s="12" t="str">
        <x:v>Medium - advertised snapshot</x:v>
      </x:c>
      <x:c r="M24" s="12" t="str">
        <x:v>CoreXY</x:v>
      </x:c>
      <x:c r="N24" s="12"/>
      <x:c r="O24" s="12"/>
      <x:c r="P24" s="12" t="str">
        <x:v>Unknown</x:v>
      </x:c>
      <x:c r="Q24" s="12"/>
      <x:c r="R24" s="12" t="str">
        <x:v>Hardware revision and launch timing not verified</x:v>
      </x:c>
      <x:c r="S24" s="12" t="str">
        <x:v>Not fully coded</x:v>
      </x:c>
      <x:c r="T24" s="12"/>
      <x:c r="U24" s="12"/>
      <x:c r="V24" s="12"/>
      <x:c r="W24" s="12"/>
      <x:c r="X24" s="12" t="str">
        <x:v>Not estimable</x:v>
      </x:c>
      <x:c r="Y24" s="12" t="str">
        <x:v>No matched U.S. model/revision exposure obtained</x:v>
      </x:c>
      <x:c r="Z24" s="12"/>
      <x:c r="AA24" s="12" t="str">
        <x:f>IF(COUNTIF('Owner evidence'!$C$2:$C$29,$C24)=0,"",COUNTIF('Owner evidence'!$C$2:$C$29,$C24))</x:f>
      </x:c>
      <x:c r="AB24" s="12" t="str">
        <x:f>IF(COUNTIF('Owner evidence'!$C$2:$C$29,$C24)=0,"",SUMIF('Owner evidence'!$C$2:$C$29,$C24,'Owner evidence'!$N$2:$N$29))</x:f>
      </x:c>
      <x:c r="AC24" s="12" t="str">
        <x:f>IF(COUNTIF('Owner evidence'!$C$2:$C$29,$C24)=0,"",SUMIF('Owner evidence'!$C$2:$C$29,$C24,'Owner evidence'!$O$2:$O$29))</x:f>
      </x:c>
      <x:c r="AD24" s="12" t="str">
        <x:f>IF(COUNTIF('Owner evidence'!$C$2:$C$29,$C24)=0,"",SUMIF('Owner evidence'!$C$2:$C$29,$C24,'Owner evidence'!$P$2:$P$29))</x:f>
      </x:c>
      <x:c r="AE24" s="12" t="str">
        <x:f>IF(COUNTIF('Owner evidence'!$C$2:$C$29,$C24)=0,"",SUMIF('Owner evidence'!$C$2:$C$29,$C24,'Owner evidence'!$U$2:$U$29))</x:f>
      </x:c>
      <x:c r="AF24" s="12" t="str">
        <x:f>IF(COUNTIF('Owner evidence'!$C$2:$C$29,$C24)=0,"",SUMIF('Owner evidence'!$C$2:$C$29,$C24,'Owner evidence'!$W$2:$W$29))</x:f>
      </x:c>
      <x:c r="AG24" s="12" t="str">
        <x:f>IF(COUNTIF('Owner evidence'!$C$2:$C$29,$C24)=0,"",SUMIF('Owner evidence'!$C$2:$C$29,$C24,'Owner evidence'!$X$2:$X$29))</x:f>
      </x:c>
      <x:c r="AH24" s="12"/>
      <x:c r="AI24" s="12"/>
      <x:c r="AJ24" s="12"/>
      <x:c r="AK24" s="12"/>
      <x:c r="AL24" s="12"/>
      <x:c r="AM24" s="12"/>
      <x:c r="AN24" s="12"/>
      <x:c r="AO24" s="12"/>
      <x:c r="AP24" s="12"/>
      <x:c r="AQ24" s="12" t="str">
        <x:v>INSUFFICIENT DATA</x:v>
      </x:c>
      <x:c r="AR24" s="12" t="str">
        <x:v>INSUFFICIENT DATA for population inference</x:v>
      </x:c>
      <x:c r="AS24" s="12" t="str"/>
      <x:c r="AT24" s="12" t="str">
        <x:v>Advertised USD price; tax, shipping and optional consumables excluded</x:v>
      </x:c>
      <x:c r="AU24" s="12" t="str"/>
      <x:c r="AV24" s="12" t="str">
        <x:v>C07</x:v>
      </x:c>
      <x:c r="AW24" s="12" t="str">
        <x:v>https://store.creality.com/collections/3d-printers</x:v>
      </x:c>
      <x:c r="AX24" s="12" t="str"/>
      <x:c r="AY24" s="12" t="str"/>
      <x:c r="AZ24" s="12"/>
      <x:c r="BA24" s="12"/>
      <x:c r="BB24" s="12"/>
    </x:row>
    <x:row r="25" ht="53" customHeight="1">
      <x:c r="A25" s="12" t="str">
        <x:v>M024</x:v>
      </x:c>
      <x:c r="B25" s="12" t="str">
        <x:v>Creality</x:v>
      </x:c>
      <x:c r="C25" s="12" t="str">
        <x:v>SPARKX i7 NANO</x:v>
      </x:c>
      <x:c r="D25" s="12" t="str">
        <x:v>Base / catalog listing</x:v>
      </x:c>
      <x:c r="E25" s="12" t="str">
        <x:v>FDM/FFF</x:v>
      </x:c>
      <x:c r="F25" s="12" t="str">
        <x:v>Configuration candidate; hardware distinction unresolved</x:v>
      </x:c>
      <x:c r="G25" s="12" t="n">
        <x:v>0</x:v>
      </x:c>
      <x:c r="H25" s="16" t="n">
        <x:v>299</x:v>
      </x:c>
      <x:c r="I25" s="16"/>
      <x:c r="J25" s="16"/>
      <x:c r="K25" s="16"/>
      <x:c r="L25" s="12" t="str">
        <x:v>Medium - advertised snapshot</x:v>
      </x:c>
      <x:c r="M25" s="12" t="str">
        <x:v>Not verified</x:v>
      </x:c>
      <x:c r="N25" s="12"/>
      <x:c r="O25" s="12"/>
      <x:c r="P25" s="12" t="str">
        <x:v>Unknown</x:v>
      </x:c>
      <x:c r="Q25" s="12"/>
      <x:c r="R25" s="12" t="str">
        <x:v>Hardware revision and launch timing not verified</x:v>
      </x:c>
      <x:c r="S25" s="12" t="str">
        <x:v>Not fully coded</x:v>
      </x:c>
      <x:c r="T25" s="12"/>
      <x:c r="U25" s="12"/>
      <x:c r="V25" s="12"/>
      <x:c r="W25" s="12"/>
      <x:c r="X25" s="12" t="str">
        <x:v>Not estimable</x:v>
      </x:c>
      <x:c r="Y25" s="12" t="str">
        <x:v>No matched U.S. model/revision exposure obtained</x:v>
      </x:c>
      <x:c r="Z25" s="12"/>
      <x:c r="AA25" s="12" t="str">
        <x:f>IF(COUNTIF('Owner evidence'!$C$2:$C$29,$C25)=0,"",COUNTIF('Owner evidence'!$C$2:$C$29,$C25))</x:f>
      </x:c>
      <x:c r="AB25" s="12" t="str">
        <x:f>IF(COUNTIF('Owner evidence'!$C$2:$C$29,$C25)=0,"",SUMIF('Owner evidence'!$C$2:$C$29,$C25,'Owner evidence'!$N$2:$N$29))</x:f>
      </x:c>
      <x:c r="AC25" s="12" t="str">
        <x:f>IF(COUNTIF('Owner evidence'!$C$2:$C$29,$C25)=0,"",SUMIF('Owner evidence'!$C$2:$C$29,$C25,'Owner evidence'!$O$2:$O$29))</x:f>
      </x:c>
      <x:c r="AD25" s="12" t="str">
        <x:f>IF(COUNTIF('Owner evidence'!$C$2:$C$29,$C25)=0,"",SUMIF('Owner evidence'!$C$2:$C$29,$C25,'Owner evidence'!$P$2:$P$29))</x:f>
      </x:c>
      <x:c r="AE25" s="12" t="str">
        <x:f>IF(COUNTIF('Owner evidence'!$C$2:$C$29,$C25)=0,"",SUMIF('Owner evidence'!$C$2:$C$29,$C25,'Owner evidence'!$U$2:$U$29))</x:f>
      </x:c>
      <x:c r="AF25" s="12" t="str">
        <x:f>IF(COUNTIF('Owner evidence'!$C$2:$C$29,$C25)=0,"",SUMIF('Owner evidence'!$C$2:$C$29,$C25,'Owner evidence'!$W$2:$W$29))</x:f>
      </x:c>
      <x:c r="AG25" s="12" t="str">
        <x:f>IF(COUNTIF('Owner evidence'!$C$2:$C$29,$C25)=0,"",SUMIF('Owner evidence'!$C$2:$C$29,$C25,'Owner evidence'!$X$2:$X$29))</x:f>
      </x:c>
      <x:c r="AH25" s="12"/>
      <x:c r="AI25" s="12"/>
      <x:c r="AJ25" s="12"/>
      <x:c r="AK25" s="12"/>
      <x:c r="AL25" s="12"/>
      <x:c r="AM25" s="12"/>
      <x:c r="AN25" s="12"/>
      <x:c r="AO25" s="12"/>
      <x:c r="AP25" s="12"/>
      <x:c r="AQ25" s="12" t="str">
        <x:v>INSUFFICIENT DATA</x:v>
      </x:c>
      <x:c r="AR25" s="12" t="str">
        <x:v>INSUFFICIENT DATA for population inference</x:v>
      </x:c>
      <x:c r="AS25" s="12" t="str"/>
      <x:c r="AT25" s="12" t="str">
        <x:v>Advertised USD price; tax, shipping and optional consumables excluded</x:v>
      </x:c>
      <x:c r="AU25" s="12" t="str">
        <x:v> Possible duplicate hardware/configuration; excluded from current model counts until SKU comparison.</x:v>
      </x:c>
      <x:c r="AV25" s="12" t="str">
        <x:v>C07</x:v>
      </x:c>
      <x:c r="AW25" s="12" t="str">
        <x:v>https://store.creality.com/collections/3d-printers</x:v>
      </x:c>
      <x:c r="AX25" s="12" t="str"/>
      <x:c r="AY25" s="12" t="str"/>
      <x:c r="AZ25" s="12"/>
      <x:c r="BA25" s="12"/>
      <x:c r="BB25" s="12"/>
    </x:row>
    <x:row r="26" ht="53" customHeight="1">
      <x:c r="A26" s="12" t="str">
        <x:v>M025</x:v>
      </x:c>
      <x:c r="B26" s="12" t="str">
        <x:v>Creality</x:v>
      </x:c>
      <x:c r="C26" s="12" t="str">
        <x:v>SPARKX i7 Autofill</x:v>
      </x:c>
      <x:c r="D26" s="12" t="str">
        <x:v>Base / catalog listing</x:v>
      </x:c>
      <x:c r="E26" s="12" t="str">
        <x:v>FDM/FFF</x:v>
      </x:c>
      <x:c r="F26" s="12" t="str">
        <x:v>Configuration candidate; hardware distinction unresolved</x:v>
      </x:c>
      <x:c r="G26" s="12" t="n">
        <x:v>0</x:v>
      </x:c>
      <x:c r="H26" s="16" t="n">
        <x:v>229</x:v>
      </x:c>
      <x:c r="I26" s="16"/>
      <x:c r="J26" s="16"/>
      <x:c r="K26" s="16" t="n">
        <x:v>309</x:v>
      </x:c>
      <x:c r="L26" s="12" t="str">
        <x:v>Medium - advertised snapshot</x:v>
      </x:c>
      <x:c r="M26" s="12" t="str">
        <x:v>Not verified</x:v>
      </x:c>
      <x:c r="N26" s="12"/>
      <x:c r="O26" s="12"/>
      <x:c r="P26" s="12" t="str">
        <x:v>Unknown</x:v>
      </x:c>
      <x:c r="Q26" s="12"/>
      <x:c r="R26" s="12" t="str">
        <x:v>Hardware revision and launch timing not verified</x:v>
      </x:c>
      <x:c r="S26" s="12" t="str">
        <x:v>Not fully coded</x:v>
      </x:c>
      <x:c r="T26" s="12"/>
      <x:c r="U26" s="12"/>
      <x:c r="V26" s="12"/>
      <x:c r="W26" s="12"/>
      <x:c r="X26" s="12" t="str">
        <x:v>Not estimable</x:v>
      </x:c>
      <x:c r="Y26" s="12" t="str">
        <x:v>No matched U.S. model/revision exposure obtained</x:v>
      </x:c>
      <x:c r="Z26" s="12"/>
      <x:c r="AA26" s="12" t="str">
        <x:f>IF(COUNTIF('Owner evidence'!$C$2:$C$29,$C26)=0,"",COUNTIF('Owner evidence'!$C$2:$C$29,$C26))</x:f>
      </x:c>
      <x:c r="AB26" s="12" t="str">
        <x:f>IF(COUNTIF('Owner evidence'!$C$2:$C$29,$C26)=0,"",SUMIF('Owner evidence'!$C$2:$C$29,$C26,'Owner evidence'!$N$2:$N$29))</x:f>
      </x:c>
      <x:c r="AC26" s="12" t="str">
        <x:f>IF(COUNTIF('Owner evidence'!$C$2:$C$29,$C26)=0,"",SUMIF('Owner evidence'!$C$2:$C$29,$C26,'Owner evidence'!$O$2:$O$29))</x:f>
      </x:c>
      <x:c r="AD26" s="12" t="str">
        <x:f>IF(COUNTIF('Owner evidence'!$C$2:$C$29,$C26)=0,"",SUMIF('Owner evidence'!$C$2:$C$29,$C26,'Owner evidence'!$P$2:$P$29))</x:f>
      </x:c>
      <x:c r="AE26" s="12" t="str">
        <x:f>IF(COUNTIF('Owner evidence'!$C$2:$C$29,$C26)=0,"",SUMIF('Owner evidence'!$C$2:$C$29,$C26,'Owner evidence'!$U$2:$U$29))</x:f>
      </x:c>
      <x:c r="AF26" s="12" t="str">
        <x:f>IF(COUNTIF('Owner evidence'!$C$2:$C$29,$C26)=0,"",SUMIF('Owner evidence'!$C$2:$C$29,$C26,'Owner evidence'!$W$2:$W$29))</x:f>
      </x:c>
      <x:c r="AG26" s="12" t="str">
        <x:f>IF(COUNTIF('Owner evidence'!$C$2:$C$29,$C26)=0,"",SUMIF('Owner evidence'!$C$2:$C$29,$C26,'Owner evidence'!$X$2:$X$29))</x:f>
      </x:c>
      <x:c r="AH26" s="12"/>
      <x:c r="AI26" s="12"/>
      <x:c r="AJ26" s="12"/>
      <x:c r="AK26" s="12"/>
      <x:c r="AL26" s="12"/>
      <x:c r="AM26" s="12"/>
      <x:c r="AN26" s="12"/>
      <x:c r="AO26" s="12"/>
      <x:c r="AP26" s="12"/>
      <x:c r="AQ26" s="12" t="str">
        <x:v>INSUFFICIENT DATA</x:v>
      </x:c>
      <x:c r="AR26" s="12" t="str">
        <x:v>INSUFFICIENT DATA for population inference</x:v>
      </x:c>
      <x:c r="AS26" s="12" t="str"/>
      <x:c r="AT26" s="12" t="str">
        <x:v>Advertised USD price; tax, shipping and optional consumables excluded</x:v>
      </x:c>
      <x:c r="AU26" s="12" t="str">
        <x:v> Possible duplicate hardware/configuration; excluded from current model counts until SKU comparison.</x:v>
      </x:c>
      <x:c r="AV26" s="12" t="str">
        <x:v>C07</x:v>
      </x:c>
      <x:c r="AW26" s="12" t="str">
        <x:v>https://store.creality.com/collections/3d-printers</x:v>
      </x:c>
      <x:c r="AX26" s="12" t="str"/>
      <x:c r="AY26" s="12" t="str"/>
      <x:c r="AZ26" s="12"/>
      <x:c r="BA26" s="12"/>
      <x:c r="BB26" s="12"/>
    </x:row>
    <x:row r="27" ht="42" customHeight="1">
      <x:c r="A27" s="12" t="str">
        <x:v>M026</x:v>
      </x:c>
      <x:c r="B27" s="12" t="str">
        <x:v>Creality</x:v>
      </x:c>
      <x:c r="C27" s="12" t="str">
        <x:v>SPARKX i7</x:v>
      </x:c>
      <x:c r="D27" s="12" t="str">
        <x:v>Base / catalog listing</x:v>
      </x:c>
      <x:c r="E27" s="12" t="str">
        <x:v>FDM/FFF</x:v>
      </x:c>
      <x:c r="F27" s="12" t="str">
        <x:v>New listing</x:v>
      </x:c>
      <x:c r="G27" s="12" t="n">
        <x:v>1</x:v>
      </x:c>
      <x:c r="H27" s="16" t="n">
        <x:v>279</x:v>
      </x:c>
      <x:c r="I27" s="16"/>
      <x:c r="J27" s="16"/>
      <x:c r="K27" s="16"/>
      <x:c r="L27" s="12" t="str">
        <x:v>Medium - advertised snapshot</x:v>
      </x:c>
      <x:c r="M27" s="12" t="str">
        <x:v>Not verified</x:v>
      </x:c>
      <x:c r="N27" s="12"/>
      <x:c r="O27" s="12"/>
      <x:c r="P27" s="12" t="str">
        <x:v>Unknown</x:v>
      </x:c>
      <x:c r="Q27" s="12"/>
      <x:c r="R27" s="12" t="str">
        <x:v>Hardware revision and launch timing not verified</x:v>
      </x:c>
      <x:c r="S27" s="12" t="str">
        <x:v>Not fully coded</x:v>
      </x:c>
      <x:c r="T27" s="12"/>
      <x:c r="U27" s="12"/>
      <x:c r="V27" s="12"/>
      <x:c r="W27" s="12"/>
      <x:c r="X27" s="12" t="str">
        <x:v>Not estimable</x:v>
      </x:c>
      <x:c r="Y27" s="12" t="str">
        <x:v>No matched U.S. model/revision exposure obtained</x:v>
      </x:c>
      <x:c r="Z27" s="12"/>
      <x:c r="AA27" s="12" t="str">
        <x:f>IF(COUNTIF('Owner evidence'!$C$2:$C$29,$C27)=0,"",COUNTIF('Owner evidence'!$C$2:$C$29,$C27))</x:f>
      </x:c>
      <x:c r="AB27" s="12" t="str">
        <x:f>IF(COUNTIF('Owner evidence'!$C$2:$C$29,$C27)=0,"",SUMIF('Owner evidence'!$C$2:$C$29,$C27,'Owner evidence'!$N$2:$N$29))</x:f>
      </x:c>
      <x:c r="AC27" s="12" t="str">
        <x:f>IF(COUNTIF('Owner evidence'!$C$2:$C$29,$C27)=0,"",SUMIF('Owner evidence'!$C$2:$C$29,$C27,'Owner evidence'!$O$2:$O$29))</x:f>
      </x:c>
      <x:c r="AD27" s="12" t="str">
        <x:f>IF(COUNTIF('Owner evidence'!$C$2:$C$29,$C27)=0,"",SUMIF('Owner evidence'!$C$2:$C$29,$C27,'Owner evidence'!$P$2:$P$29))</x:f>
      </x:c>
      <x:c r="AE27" s="12" t="str">
        <x:f>IF(COUNTIF('Owner evidence'!$C$2:$C$29,$C27)=0,"",SUMIF('Owner evidence'!$C$2:$C$29,$C27,'Owner evidence'!$U$2:$U$29))</x:f>
      </x:c>
      <x:c r="AF27" s="12" t="str">
        <x:f>IF(COUNTIF('Owner evidence'!$C$2:$C$29,$C27)=0,"",SUMIF('Owner evidence'!$C$2:$C$29,$C27,'Owner evidence'!$W$2:$W$29))</x:f>
      </x:c>
      <x:c r="AG27" s="12" t="str">
        <x:f>IF(COUNTIF('Owner evidence'!$C$2:$C$29,$C27)=0,"",SUMIF('Owner evidence'!$C$2:$C$29,$C27,'Owner evidence'!$X$2:$X$29))</x:f>
      </x:c>
      <x:c r="AH27" s="12"/>
      <x:c r="AI27" s="12"/>
      <x:c r="AJ27" s="12"/>
      <x:c r="AK27" s="12"/>
      <x:c r="AL27" s="12"/>
      <x:c r="AM27" s="12"/>
      <x:c r="AN27" s="12"/>
      <x:c r="AO27" s="12"/>
      <x:c r="AP27" s="12"/>
      <x:c r="AQ27" s="12" t="str">
        <x:v>INSUFFICIENT DATA</x:v>
      </x:c>
      <x:c r="AR27" s="12" t="str">
        <x:v>INSUFFICIENT DATA for population inference</x:v>
      </x:c>
      <x:c r="AS27" s="12" t="str"/>
      <x:c r="AT27" s="12" t="str">
        <x:v>Advertised USD price; tax, shipping and optional consumables excluded</x:v>
      </x:c>
      <x:c r="AU27" s="12" t="str"/>
      <x:c r="AV27" s="12" t="str">
        <x:v>C07</x:v>
      </x:c>
      <x:c r="AW27" s="12" t="str">
        <x:v>https://store.creality.com/collections/3d-printers</x:v>
      </x:c>
      <x:c r="AX27" s="12" t="str"/>
      <x:c r="AY27" s="12" t="str"/>
      <x:c r="AZ27" s="12"/>
      <x:c r="BA27" s="12"/>
      <x:c r="BB27" s="12"/>
    </x:row>
    <x:row r="28" ht="42" customHeight="1">
      <x:c r="A28" s="12" t="str">
        <x:v>M027</x:v>
      </x:c>
      <x:c r="B28" s="12" t="str">
        <x:v>Creality</x:v>
      </x:c>
      <x:c r="C28" s="12" t="str">
        <x:v>K2 Plus</x:v>
      </x:c>
      <x:c r="D28" s="12" t="str">
        <x:v>Combo</x:v>
      </x:c>
      <x:c r="E28" s="12" t="str">
        <x:v>FDM/FFF</x:v>
      </x:c>
      <x:c r="F28" s="12" t="str">
        <x:v>New listing</x:v>
      </x:c>
      <x:c r="G28" s="12" t="n">
        <x:v>1</x:v>
      </x:c>
      <x:c r="H28" s="16" t="n">
        <x:v>1199</x:v>
      </x:c>
      <x:c r="I28" s="16"/>
      <x:c r="J28" s="16"/>
      <x:c r="K28" s="16" t="n">
        <x:v>1499</x:v>
      </x:c>
      <x:c r="L28" s="12" t="str">
        <x:v>Medium - advertised snapshot</x:v>
      </x:c>
      <x:c r="M28" s="12" t="str">
        <x:v>CoreXY</x:v>
      </x:c>
      <x:c r="N28" s="12"/>
      <x:c r="O28" s="12"/>
      <x:c r="P28" s="12" t="str">
        <x:v>Unknown</x:v>
      </x:c>
      <x:c r="Q28" s="12"/>
      <x:c r="R28" s="12" t="str">
        <x:v>Hardware revision and launch timing not verified</x:v>
      </x:c>
      <x:c r="S28" s="12" t="str">
        <x:v>Not fully coded</x:v>
      </x:c>
      <x:c r="T28" s="12"/>
      <x:c r="U28" s="12"/>
      <x:c r="V28" s="12"/>
      <x:c r="W28" s="12"/>
      <x:c r="X28" s="12" t="str">
        <x:v>Not estimable</x:v>
      </x:c>
      <x:c r="Y28" s="12" t="str">
        <x:v>No matched U.S. model/revision exposure obtained</x:v>
      </x:c>
      <x:c r="Z28" s="12"/>
      <x:c r="AA28" s="12" t="n">
        <x:f>IF(COUNTIF('Owner evidence'!$C$2:$C$29,$C28)=0,"",COUNTIF('Owner evidence'!$C$2:$C$29,$C28))</x:f>
        <x:v>2</x:v>
      </x:c>
      <x:c r="AB28" s="12" t="n">
        <x:f>IF(COUNTIF('Owner evidence'!$C$2:$C$29,$C28)=0,"",SUMIF('Owner evidence'!$C$2:$C$29,$C28,'Owner evidence'!$N$2:$N$29))</x:f>
        <x:v>2</x:v>
      </x:c>
      <x:c r="AC28" s="12" t="n">
        <x:f>IF(COUNTIF('Owner evidence'!$C$2:$C$29,$C28)=0,"",SUMIF('Owner evidence'!$C$2:$C$29,$C28,'Owner evidence'!$O$2:$O$29))</x:f>
        <x:v>1</x:v>
      </x:c>
      <x:c r="AD28" s="12" t="n">
        <x:f>IF(COUNTIF('Owner evidence'!$C$2:$C$29,$C28)=0,"",SUMIF('Owner evidence'!$C$2:$C$29,$C28,'Owner evidence'!$P$2:$P$29))</x:f>
        <x:v>2</x:v>
      </x:c>
      <x:c r="AE28" s="12" t="n">
        <x:f>IF(COUNTIF('Owner evidence'!$C$2:$C$29,$C28)=0,"",SUMIF('Owner evidence'!$C$2:$C$29,$C28,'Owner evidence'!$U$2:$U$29))</x:f>
        <x:v>1</x:v>
      </x:c>
      <x:c r="AF28" s="12" t="n">
        <x:f>IF(COUNTIF('Owner evidence'!$C$2:$C$29,$C28)=0,"",SUMIF('Owner evidence'!$C$2:$C$29,$C28,'Owner evidence'!$W$2:$W$29))</x:f>
        <x:v>4</x:v>
      </x:c>
      <x:c r="AG28" s="12" t="n">
        <x:f>IF(COUNTIF('Owner evidence'!$C$2:$C$29,$C28)=0,"",SUMIF('Owner evidence'!$C$2:$C$29,$C28,'Owner evidence'!$X$2:$X$29))</x:f>
        <x:v>4</x:v>
      </x:c>
      <x:c r="AH28" s="12"/>
      <x:c r="AI28" s="12"/>
      <x:c r="AJ28" s="12"/>
      <x:c r="AK28" s="12"/>
      <x:c r="AL28" s="12"/>
      <x:c r="AM28" s="12"/>
      <x:c r="AN28" s="12"/>
      <x:c r="AO28" s="12"/>
      <x:c r="AP28" s="12"/>
      <x:c r="AQ28" s="12" t="str">
        <x:v>INSUFFICIENT DATA</x:v>
      </x:c>
      <x:c r="AR28" s="12" t="str">
        <x:v>INSUFFICIENT DATA for population inference</x:v>
      </x:c>
      <x:c r="AS28" s="12" t="str"/>
      <x:c r="AT28" s="12" t="str">
        <x:v>Advertised USD price; tax, shipping and optional consumables excluded</x:v>
      </x:c>
      <x:c r="AU28" s="12" t="str"/>
      <x:c r="AV28" s="12" t="str">
        <x:v>C07</x:v>
      </x:c>
      <x:c r="AW28" s="12" t="str">
        <x:v>https://store.creality.com/collections/3d-printers</x:v>
      </x:c>
      <x:c r="AX28" s="12" t="str"/>
      <x:c r="AY28" s="12" t="str"/>
      <x:c r="AZ28" s="12"/>
      <x:c r="BA28" s="12"/>
      <x:c r="BB28" s="12"/>
    </x:row>
    <x:row r="29" ht="42" customHeight="1">
      <x:c r="A29" s="12" t="str">
        <x:v>M028</x:v>
      </x:c>
      <x:c r="B29" s="12" t="str">
        <x:v>Creality</x:v>
      </x:c>
      <x:c r="C29" s="12" t="str">
        <x:v>K2 Pro</x:v>
      </x:c>
      <x:c r="D29" s="12" t="str">
        <x:v>K2 Pro / Combo listing; selection unresolved</x:v>
      </x:c>
      <x:c r="E29" s="12" t="str">
        <x:v>FDM/FFF</x:v>
      </x:c>
      <x:c r="F29" s="12" t="str">
        <x:v>New listing</x:v>
      </x:c>
      <x:c r="G29" s="12" t="n">
        <x:v>1</x:v>
      </x:c>
      <x:c r="H29" s="16" t="n">
        <x:v>799</x:v>
      </x:c>
      <x:c r="I29" s="16"/>
      <x:c r="J29" s="16"/>
      <x:c r="K29" s="16" t="n">
        <x:v>1099</x:v>
      </x:c>
      <x:c r="L29" s="12" t="str">
        <x:v>Low - configuration price ambiguous</x:v>
      </x:c>
      <x:c r="M29" s="12" t="str">
        <x:v>CoreXY</x:v>
      </x:c>
      <x:c r="N29" s="12"/>
      <x:c r="O29" s="12"/>
      <x:c r="P29" s="12" t="str">
        <x:v>Unknown</x:v>
      </x:c>
      <x:c r="Q29" s="12"/>
      <x:c r="R29" s="12" t="str">
        <x:v>Hardware revision and launch timing not verified</x:v>
      </x:c>
      <x:c r="S29" s="12" t="str">
        <x:v>Not fully coded</x:v>
      </x:c>
      <x:c r="T29" s="12"/>
      <x:c r="U29" s="12"/>
      <x:c r="V29" s="12"/>
      <x:c r="W29" s="12"/>
      <x:c r="X29" s="12" t="str">
        <x:v>Not estimable</x:v>
      </x:c>
      <x:c r="Y29" s="12" t="str">
        <x:v>No matched U.S. model/revision exposure obtained</x:v>
      </x:c>
      <x:c r="Z29" s="12"/>
      <x:c r="AA29" s="12" t="n">
        <x:f>IF(COUNTIF('Owner evidence'!$C$2:$C$29,$C29)=0,"",COUNTIF('Owner evidence'!$C$2:$C$29,$C29))</x:f>
        <x:v>4</x:v>
      </x:c>
      <x:c r="AB29" s="12" t="n">
        <x:f>IF(COUNTIF('Owner evidence'!$C$2:$C$29,$C29)=0,"",SUMIF('Owner evidence'!$C$2:$C$29,$C29,'Owner evidence'!$N$2:$N$29))</x:f>
        <x:v>4</x:v>
      </x:c>
      <x:c r="AC29" s="12" t="n">
        <x:f>IF(COUNTIF('Owner evidence'!$C$2:$C$29,$C29)=0,"",SUMIF('Owner evidence'!$C$2:$C$29,$C29,'Owner evidence'!$O$2:$O$29))</x:f>
        <x:v>2</x:v>
      </x:c>
      <x:c r="AD29" s="12" t="n">
        <x:f>IF(COUNTIF('Owner evidence'!$C$2:$C$29,$C29)=0,"",SUMIF('Owner evidence'!$C$2:$C$29,$C29,'Owner evidence'!$P$2:$P$29))</x:f>
        <x:v>4</x:v>
      </x:c>
      <x:c r="AE29" s="12" t="n">
        <x:f>IF(COUNTIF('Owner evidence'!$C$2:$C$29,$C29)=0,"",SUMIF('Owner evidence'!$C$2:$C$29,$C29,'Owner evidence'!$U$2:$U$29))</x:f>
        <x:v>1</x:v>
      </x:c>
      <x:c r="AF29" s="12" t="n">
        <x:f>IF(COUNTIF('Owner evidence'!$C$2:$C$29,$C29)=0,"",SUMIF('Owner evidence'!$C$2:$C$29,$C29,'Owner evidence'!$W$2:$W$29))</x:f>
        <x:v>8</x:v>
      </x:c>
      <x:c r="AG29" s="12" t="n">
        <x:f>IF(COUNTIF('Owner evidence'!$C$2:$C$29,$C29)=0,"",SUMIF('Owner evidence'!$C$2:$C$29,$C29,'Owner evidence'!$X$2:$X$29))</x:f>
        <x:v>8</x:v>
      </x:c>
      <x:c r="AH29" s="12"/>
      <x:c r="AI29" s="12"/>
      <x:c r="AJ29" s="12"/>
      <x:c r="AK29" s="12"/>
      <x:c r="AL29" s="12"/>
      <x:c r="AM29" s="12"/>
      <x:c r="AN29" s="12"/>
      <x:c r="AO29" s="12"/>
      <x:c r="AP29" s="12"/>
      <x:c r="AQ29" s="12" t="str">
        <x:v>INSUFFICIENT DATA</x:v>
      </x:c>
      <x:c r="AR29" s="12" t="str">
        <x:v>INSUFFICIENT DATA for population inference</x:v>
      </x:c>
      <x:c r="AS29" s="12" t="str"/>
      <x:c r="AT29" s="12" t="str">
        <x:v>Advertised USD price; tax, shipping and optional consumables excluded</x:v>
      </x:c>
      <x:c r="AU29" s="12" t="str"/>
      <x:c r="AV29" s="12" t="str">
        <x:v>C07</x:v>
      </x:c>
      <x:c r="AW29" s="12" t="str">
        <x:v>https://store.creality.com/collections/3d-printers</x:v>
      </x:c>
      <x:c r="AX29" s="12" t="str"/>
      <x:c r="AY29" s="12" t="str"/>
      <x:c r="AZ29" s="12"/>
      <x:c r="BA29" s="12"/>
      <x:c r="BB29" s="12"/>
    </x:row>
    <x:row r="30" ht="66" customHeight="1">
      <x:c r="A30" s="12" t="str">
        <x:v>M029</x:v>
      </x:c>
      <x:c r="B30" s="12" t="str">
        <x:v>Creality</x:v>
      </x:c>
      <x:c r="C30" s="12" t="str">
        <x:v>K2 SE 4C</x:v>
      </x:c>
      <x:c r="D30" s="12" t="str">
        <x:v>Base / catalog listing</x:v>
      </x:c>
      <x:c r="E30" s="12" t="str">
        <x:v>FDM/FFF</x:v>
      </x:c>
      <x:c r="F30" s="12" t="str">
        <x:v>Configuration candidate; hardware distinction unresolved</x:v>
      </x:c>
      <x:c r="G30" s="12" t="n">
        <x:v>0</x:v>
      </x:c>
      <x:c r="H30" s="16" t="n">
        <x:v>399</x:v>
      </x:c>
      <x:c r="I30" s="16"/>
      <x:c r="J30" s="16"/>
      <x:c r="K30" s="16"/>
      <x:c r="L30" s="12" t="str">
        <x:v>Low - configuration price ambiguous</x:v>
      </x:c>
      <x:c r="M30" s="12" t="str">
        <x:v>CoreXY</x:v>
      </x:c>
      <x:c r="N30" s="12"/>
      <x:c r="O30" s="12"/>
      <x:c r="P30" s="12" t="str">
        <x:v>Unknown</x:v>
      </x:c>
      <x:c r="Q30" s="12"/>
      <x:c r="R30" s="12" t="str">
        <x:v>Hardware revision and launch timing not verified</x:v>
      </x:c>
      <x:c r="S30" s="12" t="str">
        <x:v>Not fully coded</x:v>
      </x:c>
      <x:c r="T30" s="12"/>
      <x:c r="U30" s="12"/>
      <x:c r="V30" s="12"/>
      <x:c r="W30" s="12"/>
      <x:c r="X30" s="12" t="str">
        <x:v>Not estimable</x:v>
      </x:c>
      <x:c r="Y30" s="12" t="str">
        <x:v>No matched U.S. model/revision exposure obtained</x:v>
      </x:c>
      <x:c r="Z30" s="12"/>
      <x:c r="AA30" s="12" t="str">
        <x:f>IF(COUNTIF('Owner evidence'!$C$2:$C$29,$C30)=0,"",COUNTIF('Owner evidence'!$C$2:$C$29,$C30))</x:f>
      </x:c>
      <x:c r="AB30" s="12" t="str">
        <x:f>IF(COUNTIF('Owner evidence'!$C$2:$C$29,$C30)=0,"",SUMIF('Owner evidence'!$C$2:$C$29,$C30,'Owner evidence'!$N$2:$N$29))</x:f>
      </x:c>
      <x:c r="AC30" s="12" t="str">
        <x:f>IF(COUNTIF('Owner evidence'!$C$2:$C$29,$C30)=0,"",SUMIF('Owner evidence'!$C$2:$C$29,$C30,'Owner evidence'!$O$2:$O$29))</x:f>
      </x:c>
      <x:c r="AD30" s="12" t="str">
        <x:f>IF(COUNTIF('Owner evidence'!$C$2:$C$29,$C30)=0,"",SUMIF('Owner evidence'!$C$2:$C$29,$C30,'Owner evidence'!$P$2:$P$29))</x:f>
      </x:c>
      <x:c r="AE30" s="12" t="str">
        <x:f>IF(COUNTIF('Owner evidence'!$C$2:$C$29,$C30)=0,"",SUMIF('Owner evidence'!$C$2:$C$29,$C30,'Owner evidence'!$U$2:$U$29))</x:f>
      </x:c>
      <x:c r="AF30" s="12" t="str">
        <x:f>IF(COUNTIF('Owner evidence'!$C$2:$C$29,$C30)=0,"",SUMIF('Owner evidence'!$C$2:$C$29,$C30,'Owner evidence'!$W$2:$W$29))</x:f>
      </x:c>
      <x:c r="AG30" s="12" t="str">
        <x:f>IF(COUNTIF('Owner evidence'!$C$2:$C$29,$C30)=0,"",SUMIF('Owner evidence'!$C$2:$C$29,$C30,'Owner evidence'!$X$2:$X$29))</x:f>
      </x:c>
      <x:c r="AH30" s="12"/>
      <x:c r="AI30" s="12"/>
      <x:c r="AJ30" s="12"/>
      <x:c r="AK30" s="12"/>
      <x:c r="AL30" s="12"/>
      <x:c r="AM30" s="12"/>
      <x:c r="AN30" s="12"/>
      <x:c r="AO30" s="12"/>
      <x:c r="AP30" s="12"/>
      <x:c r="AQ30" s="12" t="str">
        <x:v>INSUFFICIENT DATA</x:v>
      </x:c>
      <x:c r="AR30" s="12" t="str">
        <x:v>INSUFFICIENT DATA for population inference</x:v>
      </x:c>
      <x:c r="AS30" s="12" t="str"/>
      <x:c r="AT30" s="12" t="str">
        <x:v>Advertised USD price; tax, shipping and optional consumables excluded</x:v>
      </x:c>
      <x:c r="AU30" s="12" t="str">
        <x:v>4C and SE prices are not normalized; verify selected variant Possible duplicate hardware/configuration; excluded from current model counts until SKU comparison.</x:v>
      </x:c>
      <x:c r="AV30" s="12" t="str">
        <x:v>C07</x:v>
      </x:c>
      <x:c r="AW30" s="12" t="str">
        <x:v>https://store.creality.com/collections/3d-printers</x:v>
      </x:c>
      <x:c r="AX30" s="12" t="str"/>
      <x:c r="AY30" s="12" t="str"/>
      <x:c r="AZ30" s="12"/>
      <x:c r="BA30" s="12"/>
      <x:c r="BB30" s="12"/>
    </x:row>
    <x:row r="31" ht="42" customHeight="1">
      <x:c r="A31" s="12" t="str">
        <x:v>M030</x:v>
      </x:c>
      <x:c r="B31" s="12" t="str">
        <x:v>Creality</x:v>
      </x:c>
      <x:c r="C31" s="12" t="str">
        <x:v>K2 SE</x:v>
      </x:c>
      <x:c r="D31" s="12" t="str">
        <x:v>Base / catalog listing</x:v>
      </x:c>
      <x:c r="E31" s="12" t="str">
        <x:v>FDM/FFF</x:v>
      </x:c>
      <x:c r="F31" s="12" t="str">
        <x:v>New listing</x:v>
      </x:c>
      <x:c r="G31" s="12" t="n">
        <x:v>1</x:v>
      </x:c>
      <x:c r="H31" s="16" t="n">
        <x:v>499</x:v>
      </x:c>
      <x:c r="I31" s="16"/>
      <x:c r="J31" s="16"/>
      <x:c r="K31" s="16"/>
      <x:c r="L31" s="12" t="str">
        <x:v>Low - configuration price ambiguous</x:v>
      </x:c>
      <x:c r="M31" s="12" t="str">
        <x:v>CoreXY</x:v>
      </x:c>
      <x:c r="N31" s="12"/>
      <x:c r="O31" s="12"/>
      <x:c r="P31" s="12" t="str">
        <x:v>Unknown</x:v>
      </x:c>
      <x:c r="Q31" s="12"/>
      <x:c r="R31" s="12" t="str">
        <x:v>Hardware revision and launch timing not verified</x:v>
      </x:c>
      <x:c r="S31" s="12" t="str">
        <x:v>Not fully coded</x:v>
      </x:c>
      <x:c r="T31" s="12"/>
      <x:c r="U31" s="12"/>
      <x:c r="V31" s="12"/>
      <x:c r="W31" s="12"/>
      <x:c r="X31" s="12" t="str">
        <x:v>Not estimable</x:v>
      </x:c>
      <x:c r="Y31" s="12" t="str">
        <x:v>No matched U.S. model/revision exposure obtained</x:v>
      </x:c>
      <x:c r="Z31" s="12"/>
      <x:c r="AA31" s="12" t="str">
        <x:f>IF(COUNTIF('Owner evidence'!$C$2:$C$29,$C31)=0,"",COUNTIF('Owner evidence'!$C$2:$C$29,$C31))</x:f>
      </x:c>
      <x:c r="AB31" s="12" t="str">
        <x:f>IF(COUNTIF('Owner evidence'!$C$2:$C$29,$C31)=0,"",SUMIF('Owner evidence'!$C$2:$C$29,$C31,'Owner evidence'!$N$2:$N$29))</x:f>
      </x:c>
      <x:c r="AC31" s="12" t="str">
        <x:f>IF(COUNTIF('Owner evidence'!$C$2:$C$29,$C31)=0,"",SUMIF('Owner evidence'!$C$2:$C$29,$C31,'Owner evidence'!$O$2:$O$29))</x:f>
      </x:c>
      <x:c r="AD31" s="12" t="str">
        <x:f>IF(COUNTIF('Owner evidence'!$C$2:$C$29,$C31)=0,"",SUMIF('Owner evidence'!$C$2:$C$29,$C31,'Owner evidence'!$P$2:$P$29))</x:f>
      </x:c>
      <x:c r="AE31" s="12" t="str">
        <x:f>IF(COUNTIF('Owner evidence'!$C$2:$C$29,$C31)=0,"",SUMIF('Owner evidence'!$C$2:$C$29,$C31,'Owner evidence'!$U$2:$U$29))</x:f>
      </x:c>
      <x:c r="AF31" s="12" t="str">
        <x:f>IF(COUNTIF('Owner evidence'!$C$2:$C$29,$C31)=0,"",SUMIF('Owner evidence'!$C$2:$C$29,$C31,'Owner evidence'!$W$2:$W$29))</x:f>
      </x:c>
      <x:c r="AG31" s="12" t="str">
        <x:f>IF(COUNTIF('Owner evidence'!$C$2:$C$29,$C31)=0,"",SUMIF('Owner evidence'!$C$2:$C$29,$C31,'Owner evidence'!$X$2:$X$29))</x:f>
      </x:c>
      <x:c r="AH31" s="12"/>
      <x:c r="AI31" s="12"/>
      <x:c r="AJ31" s="12"/>
      <x:c r="AK31" s="12"/>
      <x:c r="AL31" s="12"/>
      <x:c r="AM31" s="12"/>
      <x:c r="AN31" s="12"/>
      <x:c r="AO31" s="12"/>
      <x:c r="AP31" s="12"/>
      <x:c r="AQ31" s="12" t="str">
        <x:v>INSUFFICIENT DATA</x:v>
      </x:c>
      <x:c r="AR31" s="12" t="str">
        <x:v>INSUFFICIENT DATA for population inference</x:v>
      </x:c>
      <x:c r="AS31" s="12" t="str"/>
      <x:c r="AT31" s="12" t="str">
        <x:v>Advertised USD price; tax, shipping and optional consumables excluded</x:v>
      </x:c>
      <x:c r="AU31" s="12" t="str">
        <x:v>4C and SE prices are not normalized; verify selected variant</x:v>
      </x:c>
      <x:c r="AV31" s="12" t="str">
        <x:v>C07</x:v>
      </x:c>
      <x:c r="AW31" s="12" t="str">
        <x:v>https://store.creality.com/collections/3d-printers</x:v>
      </x:c>
      <x:c r="AX31" s="12" t="str"/>
      <x:c r="AY31" s="12" t="str"/>
      <x:c r="AZ31" s="12"/>
      <x:c r="BA31" s="12"/>
      <x:c r="BB31" s="12"/>
    </x:row>
    <x:row r="32" ht="42" customHeight="1">
      <x:c r="A32" s="12" t="str">
        <x:v>M031</x:v>
      </x:c>
      <x:c r="B32" s="12" t="str">
        <x:v>Creality</x:v>
      </x:c>
      <x:c r="C32" s="12" t="str">
        <x:v>K1 Max</x:v>
      </x:c>
      <x:c r="D32" s="12" t="str">
        <x:v>Base / catalog listing</x:v>
      </x:c>
      <x:c r="E32" s="12" t="str">
        <x:v>FDM/FFF</x:v>
      </x:c>
      <x:c r="F32" s="12" t="str">
        <x:v>New listing</x:v>
      </x:c>
      <x:c r="G32" s="12" t="n">
        <x:v>1</x:v>
      </x:c>
      <x:c r="H32" s="16" t="n">
        <x:v>549</x:v>
      </x:c>
      <x:c r="I32" s="16"/>
      <x:c r="J32" s="16"/>
      <x:c r="K32" s="16" t="n">
        <x:v>899</x:v>
      </x:c>
      <x:c r="L32" s="12" t="str">
        <x:v>Medium - advertised snapshot</x:v>
      </x:c>
      <x:c r="M32" s="12" t="str">
        <x:v>CoreXY</x:v>
      </x:c>
      <x:c r="N32" s="12"/>
      <x:c r="O32" s="12"/>
      <x:c r="P32" s="12" t="str">
        <x:v>Unknown</x:v>
      </x:c>
      <x:c r="Q32" s="12"/>
      <x:c r="R32" s="12" t="str">
        <x:v>Hardware revision and launch timing not verified</x:v>
      </x:c>
      <x:c r="S32" s="12" t="str">
        <x:v>Not fully coded</x:v>
      </x:c>
      <x:c r="T32" s="12"/>
      <x:c r="U32" s="12"/>
      <x:c r="V32" s="12"/>
      <x:c r="W32" s="12"/>
      <x:c r="X32" s="12" t="str">
        <x:v>Not estimable</x:v>
      </x:c>
      <x:c r="Y32" s="12" t="str">
        <x:v>No matched U.S. model/revision exposure obtained</x:v>
      </x:c>
      <x:c r="Z32" s="12"/>
      <x:c r="AA32" s="12" t="n">
        <x:f>IF(COUNTIF('Owner evidence'!$C$2:$C$29,$C32)=0,"",COUNTIF('Owner evidence'!$C$2:$C$29,$C32))</x:f>
        <x:v>1</x:v>
      </x:c>
      <x:c r="AB32" s="12" t="n">
        <x:f>IF(COUNTIF('Owner evidence'!$C$2:$C$29,$C32)=0,"",SUMIF('Owner evidence'!$C$2:$C$29,$C32,'Owner evidence'!$N$2:$N$29))</x:f>
        <x:v>1</x:v>
      </x:c>
      <x:c r="AC32" s="12" t="n">
        <x:f>IF(COUNTIF('Owner evidence'!$C$2:$C$29,$C32)=0,"",SUMIF('Owner evidence'!$C$2:$C$29,$C32,'Owner evidence'!$O$2:$O$29))</x:f>
        <x:v>0</x:v>
      </x:c>
      <x:c r="AD32" s="12" t="n">
        <x:f>IF(COUNTIF('Owner evidence'!$C$2:$C$29,$C32)=0,"",SUMIF('Owner evidence'!$C$2:$C$29,$C32,'Owner evidence'!$P$2:$P$29))</x:f>
        <x:v>1</x:v>
      </x:c>
      <x:c r="AE32" s="12" t="n">
        <x:f>IF(COUNTIF('Owner evidence'!$C$2:$C$29,$C32)=0,"",SUMIF('Owner evidence'!$C$2:$C$29,$C32,'Owner evidence'!$U$2:$U$29))</x:f>
        <x:v>1</x:v>
      </x:c>
      <x:c r="AF32" s="12" t="n">
        <x:f>IF(COUNTIF('Owner evidence'!$C$2:$C$29,$C32)=0,"",SUMIF('Owner evidence'!$C$2:$C$29,$C32,'Owner evidence'!$W$2:$W$29))</x:f>
        <x:v>8</x:v>
      </x:c>
      <x:c r="AG32" s="12" t="n">
        <x:f>IF(COUNTIF('Owner evidence'!$C$2:$C$29,$C32)=0,"",SUMIF('Owner evidence'!$C$2:$C$29,$C32,'Owner evidence'!$X$2:$X$29))</x:f>
        <x:v>8</x:v>
      </x:c>
      <x:c r="AH32" s="12"/>
      <x:c r="AI32" s="12"/>
      <x:c r="AJ32" s="12"/>
      <x:c r="AK32" s="12"/>
      <x:c r="AL32" s="12"/>
      <x:c r="AM32" s="12"/>
      <x:c r="AN32" s="12"/>
      <x:c r="AO32" s="12"/>
      <x:c r="AP32" s="12"/>
      <x:c r="AQ32" s="12" t="str">
        <x:v>INSUFFICIENT DATA</x:v>
      </x:c>
      <x:c r="AR32" s="12" t="str">
        <x:v>INSUFFICIENT DATA for population inference</x:v>
      </x:c>
      <x:c r="AS32" s="12" t="str"/>
      <x:c r="AT32" s="12" t="str">
        <x:v>Advertised USD price; tax, shipping and optional consumables excluded</x:v>
      </x:c>
      <x:c r="AU32" s="12" t="str"/>
      <x:c r="AV32" s="12" t="str">
        <x:v>C07</x:v>
      </x:c>
      <x:c r="AW32" s="12" t="str">
        <x:v>https://store.creality.com/collections/3d-printers</x:v>
      </x:c>
      <x:c r="AX32" s="12" t="str"/>
      <x:c r="AY32" s="12" t="str"/>
      <x:c r="AZ32" s="12"/>
      <x:c r="BA32" s="12"/>
      <x:c r="BB32" s="12"/>
    </x:row>
    <x:row r="33" ht="42" customHeight="1">
      <x:c r="A33" s="12" t="str">
        <x:v>M032</x:v>
      </x:c>
      <x:c r="B33" s="12" t="str">
        <x:v>Creality</x:v>
      </x:c>
      <x:c r="C33" s="12" t="str">
        <x:v>K1C (2025)</x:v>
      </x:c>
      <x:c r="D33" s="12" t="str">
        <x:v>Base / catalog listing</x:v>
      </x:c>
      <x:c r="E33" s="12" t="str">
        <x:v>FDM/FFF</x:v>
      </x:c>
      <x:c r="F33" s="12" t="str">
        <x:v>New listing</x:v>
      </x:c>
      <x:c r="G33" s="12" t="n">
        <x:v>1</x:v>
      </x:c>
      <x:c r="H33" s="16" t="n">
        <x:v>369</x:v>
      </x:c>
      <x:c r="I33" s="16"/>
      <x:c r="J33" s="16"/>
      <x:c r="K33" s="16" t="n">
        <x:v>559</x:v>
      </x:c>
      <x:c r="L33" s="12" t="str">
        <x:v>Medium - advertised snapshot</x:v>
      </x:c>
      <x:c r="M33" s="12" t="str">
        <x:v>CoreXY</x:v>
      </x:c>
      <x:c r="N33" s="12"/>
      <x:c r="O33" s="12"/>
      <x:c r="P33" s="12" t="str">
        <x:v>Unknown</x:v>
      </x:c>
      <x:c r="Q33" s="12"/>
      <x:c r="R33" s="12" t="str">
        <x:v>Hardware revision and launch timing not verified</x:v>
      </x:c>
      <x:c r="S33" s="12" t="str">
        <x:v>Not fully coded</x:v>
      </x:c>
      <x:c r="T33" s="12"/>
      <x:c r="U33" s="12"/>
      <x:c r="V33" s="12"/>
      <x:c r="W33" s="12"/>
      <x:c r="X33" s="12" t="str">
        <x:v>Not estimable</x:v>
      </x:c>
      <x:c r="Y33" s="12" t="str">
        <x:v>No matched U.S. model/revision exposure obtained</x:v>
      </x:c>
      <x:c r="Z33" s="12"/>
      <x:c r="AA33" s="12" t="str">
        <x:f>IF(COUNTIF('Owner evidence'!$C$2:$C$29,$C33)=0,"",COUNTIF('Owner evidence'!$C$2:$C$29,$C33))</x:f>
      </x:c>
      <x:c r="AB33" s="12" t="str">
        <x:f>IF(COUNTIF('Owner evidence'!$C$2:$C$29,$C33)=0,"",SUMIF('Owner evidence'!$C$2:$C$29,$C33,'Owner evidence'!$N$2:$N$29))</x:f>
      </x:c>
      <x:c r="AC33" s="12" t="str">
        <x:f>IF(COUNTIF('Owner evidence'!$C$2:$C$29,$C33)=0,"",SUMIF('Owner evidence'!$C$2:$C$29,$C33,'Owner evidence'!$O$2:$O$29))</x:f>
      </x:c>
      <x:c r="AD33" s="12" t="str">
        <x:f>IF(COUNTIF('Owner evidence'!$C$2:$C$29,$C33)=0,"",SUMIF('Owner evidence'!$C$2:$C$29,$C33,'Owner evidence'!$P$2:$P$29))</x:f>
      </x:c>
      <x:c r="AE33" s="12" t="str">
        <x:f>IF(COUNTIF('Owner evidence'!$C$2:$C$29,$C33)=0,"",SUMIF('Owner evidence'!$C$2:$C$29,$C33,'Owner evidence'!$U$2:$U$29))</x:f>
      </x:c>
      <x:c r="AF33" s="12" t="str">
        <x:f>IF(COUNTIF('Owner evidence'!$C$2:$C$29,$C33)=0,"",SUMIF('Owner evidence'!$C$2:$C$29,$C33,'Owner evidence'!$W$2:$W$29))</x:f>
      </x:c>
      <x:c r="AG33" s="12" t="str">
        <x:f>IF(COUNTIF('Owner evidence'!$C$2:$C$29,$C33)=0,"",SUMIF('Owner evidence'!$C$2:$C$29,$C33,'Owner evidence'!$X$2:$X$29))</x:f>
      </x:c>
      <x:c r="AH33" s="12"/>
      <x:c r="AI33" s="12"/>
      <x:c r="AJ33" s="12"/>
      <x:c r="AK33" s="12"/>
      <x:c r="AL33" s="12"/>
      <x:c r="AM33" s="12"/>
      <x:c r="AN33" s="12"/>
      <x:c r="AO33" s="12"/>
      <x:c r="AP33" s="12"/>
      <x:c r="AQ33" s="12" t="str">
        <x:v>INSUFFICIENT DATA</x:v>
      </x:c>
      <x:c r="AR33" s="12" t="str">
        <x:v>INSUFFICIENT DATA for population inference</x:v>
      </x:c>
      <x:c r="AS33" s="12" t="str"/>
      <x:c r="AT33" s="12" t="str">
        <x:v>Advertised USD price; tax, shipping and optional consumables excluded</x:v>
      </x:c>
      <x:c r="AU33" s="12" t="str">
        <x:v>2025 version named separately</x:v>
      </x:c>
      <x:c r="AV33" s="12" t="str">
        <x:v>C07</x:v>
      </x:c>
      <x:c r="AW33" s="12" t="str">
        <x:v>https://store.creality.com/collections/3d-printers</x:v>
      </x:c>
      <x:c r="AX33" s="12" t="str"/>
      <x:c r="AY33" s="12" t="str"/>
      <x:c r="AZ33" s="12"/>
      <x:c r="BA33" s="12"/>
      <x:c r="BB33" s="12"/>
    </x:row>
    <x:row r="34" ht="42" customHeight="1">
      <x:c r="A34" s="12" t="str">
        <x:v>M033</x:v>
      </x:c>
      <x:c r="B34" s="12" t="str">
        <x:v>Creality</x:v>
      </x:c>
      <x:c r="C34" s="12" t="str">
        <x:v>K1</x:v>
      </x:c>
      <x:c r="D34" s="12" t="str">
        <x:v>Base / catalog listing</x:v>
      </x:c>
      <x:c r="E34" s="12" t="str">
        <x:v>FDM/FFF</x:v>
      </x:c>
      <x:c r="F34" s="12" t="str">
        <x:v>New listing</x:v>
      </x:c>
      <x:c r="G34" s="12" t="n">
        <x:v>1</x:v>
      </x:c>
      <x:c r="H34" s="16" t="n">
        <x:v>299</x:v>
      </x:c>
      <x:c r="I34" s="16"/>
      <x:c r="J34" s="16"/>
      <x:c r="K34" s="16" t="n">
        <x:v>599</x:v>
      </x:c>
      <x:c r="L34" s="12" t="str">
        <x:v>Medium - advertised snapshot</x:v>
      </x:c>
      <x:c r="M34" s="12" t="str">
        <x:v>CoreXY</x:v>
      </x:c>
      <x:c r="N34" s="12"/>
      <x:c r="O34" s="12"/>
      <x:c r="P34" s="12" t="str">
        <x:v>Unknown</x:v>
      </x:c>
      <x:c r="Q34" s="12"/>
      <x:c r="R34" s="12" t="str">
        <x:v>Hardware revision and launch timing not verified</x:v>
      </x:c>
      <x:c r="S34" s="12" t="str">
        <x:v>Not fully coded</x:v>
      </x:c>
      <x:c r="T34" s="12"/>
      <x:c r="U34" s="12"/>
      <x:c r="V34" s="12"/>
      <x:c r="W34" s="12"/>
      <x:c r="X34" s="12" t="str">
        <x:v>Not estimable</x:v>
      </x:c>
      <x:c r="Y34" s="12" t="str">
        <x:v>No matched U.S. model/revision exposure obtained</x:v>
      </x:c>
      <x:c r="Z34" s="12"/>
      <x:c r="AA34" s="12" t="str">
        <x:f>IF(COUNTIF('Owner evidence'!$C$2:$C$29,$C34)=0,"",COUNTIF('Owner evidence'!$C$2:$C$29,$C34))</x:f>
      </x:c>
      <x:c r="AB34" s="12" t="str">
        <x:f>IF(COUNTIF('Owner evidence'!$C$2:$C$29,$C34)=0,"",SUMIF('Owner evidence'!$C$2:$C$29,$C34,'Owner evidence'!$N$2:$N$29))</x:f>
      </x:c>
      <x:c r="AC34" s="12" t="str">
        <x:f>IF(COUNTIF('Owner evidence'!$C$2:$C$29,$C34)=0,"",SUMIF('Owner evidence'!$C$2:$C$29,$C34,'Owner evidence'!$O$2:$O$29))</x:f>
      </x:c>
      <x:c r="AD34" s="12" t="str">
        <x:f>IF(COUNTIF('Owner evidence'!$C$2:$C$29,$C34)=0,"",SUMIF('Owner evidence'!$C$2:$C$29,$C34,'Owner evidence'!$P$2:$P$29))</x:f>
      </x:c>
      <x:c r="AE34" s="12" t="str">
        <x:f>IF(COUNTIF('Owner evidence'!$C$2:$C$29,$C34)=0,"",SUMIF('Owner evidence'!$C$2:$C$29,$C34,'Owner evidence'!$U$2:$U$29))</x:f>
      </x:c>
      <x:c r="AF34" s="12" t="str">
        <x:f>IF(COUNTIF('Owner evidence'!$C$2:$C$29,$C34)=0,"",SUMIF('Owner evidence'!$C$2:$C$29,$C34,'Owner evidence'!$W$2:$W$29))</x:f>
      </x:c>
      <x:c r="AG34" s="12" t="str">
        <x:f>IF(COUNTIF('Owner evidence'!$C$2:$C$29,$C34)=0,"",SUMIF('Owner evidence'!$C$2:$C$29,$C34,'Owner evidence'!$X$2:$X$29))</x:f>
      </x:c>
      <x:c r="AH34" s="12"/>
      <x:c r="AI34" s="12"/>
      <x:c r="AJ34" s="12"/>
      <x:c r="AK34" s="12"/>
      <x:c r="AL34" s="12"/>
      <x:c r="AM34" s="12"/>
      <x:c r="AN34" s="12"/>
      <x:c r="AO34" s="12"/>
      <x:c r="AP34" s="12"/>
      <x:c r="AQ34" s="12" t="str">
        <x:v>INSUFFICIENT DATA</x:v>
      </x:c>
      <x:c r="AR34" s="12" t="str">
        <x:v>INSUFFICIENT DATA for population inference</x:v>
      </x:c>
      <x:c r="AS34" s="12" t="str"/>
      <x:c r="AT34" s="12" t="str">
        <x:v>Advertised USD price; tax, shipping and optional consumables excluded</x:v>
      </x:c>
      <x:c r="AU34" s="12" t="str"/>
      <x:c r="AV34" s="12" t="str">
        <x:v>C07</x:v>
      </x:c>
      <x:c r="AW34" s="12" t="str">
        <x:v>https://store.creality.com/collections/3d-printers</x:v>
      </x:c>
      <x:c r="AX34" s="12" t="str"/>
      <x:c r="AY34" s="12" t="str"/>
      <x:c r="AZ34" s="12"/>
      <x:c r="BA34" s="12"/>
      <x:c r="BB34" s="12"/>
    </x:row>
    <x:row r="35" ht="42" customHeight="1">
      <x:c r="A35" s="12" t="str">
        <x:v>M034</x:v>
      </x:c>
      <x:c r="B35" s="12" t="str">
        <x:v>Creality</x:v>
      </x:c>
      <x:c r="C35" s="12" t="str">
        <x:v>Ender-5 Max</x:v>
      </x:c>
      <x:c r="D35" s="12" t="str">
        <x:v>Base / catalog listing</x:v>
      </x:c>
      <x:c r="E35" s="12" t="str">
        <x:v>FDM/FFF</x:v>
      </x:c>
      <x:c r="F35" s="12" t="str">
        <x:v>New listing</x:v>
      </x:c>
      <x:c r="G35" s="12" t="n">
        <x:v>1</x:v>
      </x:c>
      <x:c r="H35" s="16" t="n">
        <x:v>749</x:v>
      </x:c>
      <x:c r="I35" s="16"/>
      <x:c r="J35" s="16"/>
      <x:c r="K35" s="16" t="n">
        <x:v>849</x:v>
      </x:c>
      <x:c r="L35" s="12" t="str">
        <x:v>Medium - advertised snapshot</x:v>
      </x:c>
      <x:c r="M35" s="12" t="str">
        <x:v>Not verified</x:v>
      </x:c>
      <x:c r="N35" s="12"/>
      <x:c r="O35" s="12"/>
      <x:c r="P35" s="12" t="str">
        <x:v>Unknown</x:v>
      </x:c>
      <x:c r="Q35" s="12"/>
      <x:c r="R35" s="12" t="str">
        <x:v>Hardware revision and launch timing not verified</x:v>
      </x:c>
      <x:c r="S35" s="12" t="str">
        <x:v>Not fully coded</x:v>
      </x:c>
      <x:c r="T35" s="12"/>
      <x:c r="U35" s="12"/>
      <x:c r="V35" s="12"/>
      <x:c r="W35" s="12"/>
      <x:c r="X35" s="12" t="str">
        <x:v>Not estimable</x:v>
      </x:c>
      <x:c r="Y35" s="12" t="str">
        <x:v>No matched U.S. model/revision exposure obtained</x:v>
      </x:c>
      <x:c r="Z35" s="12"/>
      <x:c r="AA35" s="12" t="str">
        <x:f>IF(COUNTIF('Owner evidence'!$C$2:$C$29,$C35)=0,"",COUNTIF('Owner evidence'!$C$2:$C$29,$C35))</x:f>
      </x:c>
      <x:c r="AB35" s="12" t="str">
        <x:f>IF(COUNTIF('Owner evidence'!$C$2:$C$29,$C35)=0,"",SUMIF('Owner evidence'!$C$2:$C$29,$C35,'Owner evidence'!$N$2:$N$29))</x:f>
      </x:c>
      <x:c r="AC35" s="12" t="str">
        <x:f>IF(COUNTIF('Owner evidence'!$C$2:$C$29,$C35)=0,"",SUMIF('Owner evidence'!$C$2:$C$29,$C35,'Owner evidence'!$O$2:$O$29))</x:f>
      </x:c>
      <x:c r="AD35" s="12" t="str">
        <x:f>IF(COUNTIF('Owner evidence'!$C$2:$C$29,$C35)=0,"",SUMIF('Owner evidence'!$C$2:$C$29,$C35,'Owner evidence'!$P$2:$P$29))</x:f>
      </x:c>
      <x:c r="AE35" s="12" t="str">
        <x:f>IF(COUNTIF('Owner evidence'!$C$2:$C$29,$C35)=0,"",SUMIF('Owner evidence'!$C$2:$C$29,$C35,'Owner evidence'!$U$2:$U$29))</x:f>
      </x:c>
      <x:c r="AF35" s="12" t="str">
        <x:f>IF(COUNTIF('Owner evidence'!$C$2:$C$29,$C35)=0,"",SUMIF('Owner evidence'!$C$2:$C$29,$C35,'Owner evidence'!$W$2:$W$29))</x:f>
      </x:c>
      <x:c r="AG35" s="12" t="str">
        <x:f>IF(COUNTIF('Owner evidence'!$C$2:$C$29,$C35)=0,"",SUMIF('Owner evidence'!$C$2:$C$29,$C35,'Owner evidence'!$X$2:$X$29))</x:f>
      </x:c>
      <x:c r="AH35" s="12"/>
      <x:c r="AI35" s="12"/>
      <x:c r="AJ35" s="12"/>
      <x:c r="AK35" s="12"/>
      <x:c r="AL35" s="12"/>
      <x:c r="AM35" s="12"/>
      <x:c r="AN35" s="12"/>
      <x:c r="AO35" s="12"/>
      <x:c r="AP35" s="12"/>
      <x:c r="AQ35" s="12" t="str">
        <x:v>INSUFFICIENT DATA</x:v>
      </x:c>
      <x:c r="AR35" s="12" t="str">
        <x:v>INSUFFICIENT DATA for population inference</x:v>
      </x:c>
      <x:c r="AS35" s="12" t="str"/>
      <x:c r="AT35" s="12" t="str">
        <x:v>Advertised USD price; tax, shipping and optional consumables excluded</x:v>
      </x:c>
      <x:c r="AU35" s="12" t="str"/>
      <x:c r="AV35" s="12" t="str">
        <x:v>C07</x:v>
      </x:c>
      <x:c r="AW35" s="12" t="str">
        <x:v>https://store.creality.com/collections/3d-printers</x:v>
      </x:c>
      <x:c r="AX35" s="12" t="str"/>
      <x:c r="AY35" s="12" t="str"/>
      <x:c r="AZ35" s="12"/>
      <x:c r="BA35" s="12"/>
      <x:c r="BB35" s="12"/>
    </x:row>
    <x:row r="36" ht="42" customHeight="1">
      <x:c r="A36" s="12" t="str">
        <x:v>M035</x:v>
      </x:c>
      <x:c r="B36" s="12" t="str">
        <x:v>Creality</x:v>
      </x:c>
      <x:c r="C36" s="12" t="str">
        <x:v>Ender-3 V3 SE</x:v>
      </x:c>
      <x:c r="D36" s="12" t="str">
        <x:v>Base / catalog listing</x:v>
      </x:c>
      <x:c r="E36" s="12" t="str">
        <x:v>FDM/FFF</x:v>
      </x:c>
      <x:c r="F36" s="12" t="str">
        <x:v>New listing</x:v>
      </x:c>
      <x:c r="G36" s="12" t="n">
        <x:v>1</x:v>
      </x:c>
      <x:c r="H36" s="16" t="n">
        <x:v>186</x:v>
      </x:c>
      <x:c r="I36" s="16"/>
      <x:c r="J36" s="16"/>
      <x:c r="K36" s="16" t="n">
        <x:v>219</x:v>
      </x:c>
      <x:c r="L36" s="12" t="str">
        <x:v>Medium - advertised snapshot</x:v>
      </x:c>
      <x:c r="M36" s="12" t="str">
        <x:v>Cartesian bedslinger</x:v>
      </x:c>
      <x:c r="N36" s="12"/>
      <x:c r="O36" s="12"/>
      <x:c r="P36" s="12" t="str">
        <x:v>Unknown</x:v>
      </x:c>
      <x:c r="Q36" s="12"/>
      <x:c r="R36" s="12" t="str">
        <x:v>Hardware revision and launch timing not verified</x:v>
      </x:c>
      <x:c r="S36" s="12" t="str">
        <x:v>Not fully coded</x:v>
      </x:c>
      <x:c r="T36" s="12"/>
      <x:c r="U36" s="12"/>
      <x:c r="V36" s="12"/>
      <x:c r="W36" s="12"/>
      <x:c r="X36" s="12" t="str">
        <x:v>Not estimable</x:v>
      </x:c>
      <x:c r="Y36" s="12" t="str">
        <x:v>No matched U.S. model/revision exposure obtained</x:v>
      </x:c>
      <x:c r="Z36" s="12"/>
      <x:c r="AA36" s="12" t="str">
        <x:f>IF(COUNTIF('Owner evidence'!$C$2:$C$29,$C36)=0,"",COUNTIF('Owner evidence'!$C$2:$C$29,$C36))</x:f>
      </x:c>
      <x:c r="AB36" s="12" t="str">
        <x:f>IF(COUNTIF('Owner evidence'!$C$2:$C$29,$C36)=0,"",SUMIF('Owner evidence'!$C$2:$C$29,$C36,'Owner evidence'!$N$2:$N$29))</x:f>
      </x:c>
      <x:c r="AC36" s="12" t="str">
        <x:f>IF(COUNTIF('Owner evidence'!$C$2:$C$29,$C36)=0,"",SUMIF('Owner evidence'!$C$2:$C$29,$C36,'Owner evidence'!$O$2:$O$29))</x:f>
      </x:c>
      <x:c r="AD36" s="12" t="str">
        <x:f>IF(COUNTIF('Owner evidence'!$C$2:$C$29,$C36)=0,"",SUMIF('Owner evidence'!$C$2:$C$29,$C36,'Owner evidence'!$P$2:$P$29))</x:f>
      </x:c>
      <x:c r="AE36" s="12" t="str">
        <x:f>IF(COUNTIF('Owner evidence'!$C$2:$C$29,$C36)=0,"",SUMIF('Owner evidence'!$C$2:$C$29,$C36,'Owner evidence'!$U$2:$U$29))</x:f>
      </x:c>
      <x:c r="AF36" s="12" t="str">
        <x:f>IF(COUNTIF('Owner evidence'!$C$2:$C$29,$C36)=0,"",SUMIF('Owner evidence'!$C$2:$C$29,$C36,'Owner evidence'!$W$2:$W$29))</x:f>
      </x:c>
      <x:c r="AG36" s="12" t="str">
        <x:f>IF(COUNTIF('Owner evidence'!$C$2:$C$29,$C36)=0,"",SUMIF('Owner evidence'!$C$2:$C$29,$C36,'Owner evidence'!$X$2:$X$29))</x:f>
      </x:c>
      <x:c r="AH36" s="12"/>
      <x:c r="AI36" s="12"/>
      <x:c r="AJ36" s="12"/>
      <x:c r="AK36" s="12"/>
      <x:c r="AL36" s="12"/>
      <x:c r="AM36" s="12"/>
      <x:c r="AN36" s="12"/>
      <x:c r="AO36" s="12"/>
      <x:c r="AP36" s="12"/>
      <x:c r="AQ36" s="12" t="str">
        <x:v>INSUFFICIENT DATA</x:v>
      </x:c>
      <x:c r="AR36" s="12" t="str">
        <x:v>INSUFFICIENT DATA for population inference</x:v>
      </x:c>
      <x:c r="AS36" s="12" t="str"/>
      <x:c r="AT36" s="12" t="str">
        <x:v>Advertised USD price; tax, shipping and optional consumables excluded</x:v>
      </x:c>
      <x:c r="AU36" s="12" t="str"/>
      <x:c r="AV36" s="12" t="str">
        <x:v>C07</x:v>
      </x:c>
      <x:c r="AW36" s="12" t="str">
        <x:v>https://store.creality.com/collections/3d-printers</x:v>
      </x:c>
      <x:c r="AX36" s="12" t="str"/>
      <x:c r="AY36" s="12" t="str"/>
      <x:c r="AZ36" s="12"/>
      <x:c r="BA36" s="12"/>
      <x:c r="BB36" s="12"/>
    </x:row>
    <x:row r="37" ht="42" customHeight="1">
      <x:c r="A37" s="12" t="str">
        <x:v>M036</x:v>
      </x:c>
      <x:c r="B37" s="12" t="str">
        <x:v>Creality</x:v>
      </x:c>
      <x:c r="C37" s="12" t="str">
        <x:v>Hi</x:v>
      </x:c>
      <x:c r="D37" s="12" t="str">
        <x:v>Base / catalog listing</x:v>
      </x:c>
      <x:c r="E37" s="12" t="str">
        <x:v>FDM/FFF</x:v>
      </x:c>
      <x:c r="F37" s="12" t="str">
        <x:v>Sold out at audited source</x:v>
      </x:c>
      <x:c r="G37" s="12" t="n">
        <x:v>0</x:v>
      </x:c>
      <x:c r="H37" s="16" t="n">
        <x:v>399</x:v>
      </x:c>
      <x:c r="I37" s="16"/>
      <x:c r="J37" s="16"/>
      <x:c r="K37" s="16" t="n">
        <x:v>599</x:v>
      </x:c>
      <x:c r="L37" s="12" t="str">
        <x:v>Medium - advertised snapshot</x:v>
      </x:c>
      <x:c r="M37" s="12" t="str">
        <x:v>Not verified</x:v>
      </x:c>
      <x:c r="N37" s="12"/>
      <x:c r="O37" s="12"/>
      <x:c r="P37" s="12" t="str">
        <x:v>Unknown</x:v>
      </x:c>
      <x:c r="Q37" s="12"/>
      <x:c r="R37" s="12" t="str">
        <x:v>Hardware revision and launch timing not verified</x:v>
      </x:c>
      <x:c r="S37" s="12" t="str">
        <x:v>Not fully coded</x:v>
      </x:c>
      <x:c r="T37" s="12"/>
      <x:c r="U37" s="12"/>
      <x:c r="V37" s="12"/>
      <x:c r="W37" s="12"/>
      <x:c r="X37" s="12" t="str">
        <x:v>Not estimable</x:v>
      </x:c>
      <x:c r="Y37" s="12" t="str">
        <x:v>No matched U.S. model/revision exposure obtained</x:v>
      </x:c>
      <x:c r="Z37" s="12"/>
      <x:c r="AA37" s="12" t="str">
        <x:f>IF(COUNTIF('Owner evidence'!$C$2:$C$29,$C37)=0,"",COUNTIF('Owner evidence'!$C$2:$C$29,$C37))</x:f>
      </x:c>
      <x:c r="AB37" s="12" t="str">
        <x:f>IF(COUNTIF('Owner evidence'!$C$2:$C$29,$C37)=0,"",SUMIF('Owner evidence'!$C$2:$C$29,$C37,'Owner evidence'!$N$2:$N$29))</x:f>
      </x:c>
      <x:c r="AC37" s="12" t="str">
        <x:f>IF(COUNTIF('Owner evidence'!$C$2:$C$29,$C37)=0,"",SUMIF('Owner evidence'!$C$2:$C$29,$C37,'Owner evidence'!$O$2:$O$29))</x:f>
      </x:c>
      <x:c r="AD37" s="12" t="str">
        <x:f>IF(COUNTIF('Owner evidence'!$C$2:$C$29,$C37)=0,"",SUMIF('Owner evidence'!$C$2:$C$29,$C37,'Owner evidence'!$P$2:$P$29))</x:f>
      </x:c>
      <x:c r="AE37" s="12" t="str">
        <x:f>IF(COUNTIF('Owner evidence'!$C$2:$C$29,$C37)=0,"",SUMIF('Owner evidence'!$C$2:$C$29,$C37,'Owner evidence'!$U$2:$U$29))</x:f>
      </x:c>
      <x:c r="AF37" s="12" t="str">
        <x:f>IF(COUNTIF('Owner evidence'!$C$2:$C$29,$C37)=0,"",SUMIF('Owner evidence'!$C$2:$C$29,$C37,'Owner evidence'!$W$2:$W$29))</x:f>
      </x:c>
      <x:c r="AG37" s="12" t="str">
        <x:f>IF(COUNTIF('Owner evidence'!$C$2:$C$29,$C37)=0,"",SUMIF('Owner evidence'!$C$2:$C$29,$C37,'Owner evidence'!$X$2:$X$29))</x:f>
      </x:c>
      <x:c r="AH37" s="12"/>
      <x:c r="AI37" s="12"/>
      <x:c r="AJ37" s="12"/>
      <x:c r="AK37" s="12"/>
      <x:c r="AL37" s="12"/>
      <x:c r="AM37" s="12"/>
      <x:c r="AN37" s="12"/>
      <x:c r="AO37" s="12"/>
      <x:c r="AP37" s="12"/>
      <x:c r="AQ37" s="12" t="str">
        <x:v>INSUFFICIENT DATA</x:v>
      </x:c>
      <x:c r="AR37" s="12" t="str">
        <x:v>INSUFFICIENT DATA for population inference</x:v>
      </x:c>
      <x:c r="AS37" s="12" t="str"/>
      <x:c r="AT37" s="12" t="str">
        <x:v>Advertised USD price; tax, shipping and optional consumables excluded</x:v>
      </x:c>
      <x:c r="AU37" s="12" t="str"/>
      <x:c r="AV37" s="12" t="str">
        <x:v>C07</x:v>
      </x:c>
      <x:c r="AW37" s="12" t="str">
        <x:v>https://store.creality.com/collections/3d-printers</x:v>
      </x:c>
      <x:c r="AX37" s="12" t="str"/>
      <x:c r="AY37" s="12" t="str"/>
      <x:c r="AZ37" s="12"/>
      <x:c r="BA37" s="12"/>
      <x:c r="BB37" s="12"/>
    </x:row>
    <x:row r="38" ht="42" customHeight="1">
      <x:c r="A38" s="12" t="str">
        <x:v>M037</x:v>
      </x:c>
      <x:c r="B38" s="12" t="str">
        <x:v>Creality</x:v>
      </x:c>
      <x:c r="C38" s="12" t="str">
        <x:v>Ender-3 V4</x:v>
      </x:c>
      <x:c r="D38" s="12" t="str">
        <x:v>Combo</x:v>
      </x:c>
      <x:c r="E38" s="12" t="str">
        <x:v>FDM/FFF</x:v>
      </x:c>
      <x:c r="F38" s="12" t="str">
        <x:v>New listing</x:v>
      </x:c>
      <x:c r="G38" s="12" t="n">
        <x:v>1</x:v>
      </x:c>
      <x:c r="H38" s="16" t="n">
        <x:v>399</x:v>
      </x:c>
      <x:c r="I38" s="16"/>
      <x:c r="J38" s="16"/>
      <x:c r="K38" s="16"/>
      <x:c r="L38" s="12" t="str">
        <x:v>Medium - advertised snapshot</x:v>
      </x:c>
      <x:c r="M38" s="12" t="str">
        <x:v>Not verified</x:v>
      </x:c>
      <x:c r="N38" s="12"/>
      <x:c r="O38" s="12"/>
      <x:c r="P38" s="12" t="str">
        <x:v>Unknown</x:v>
      </x:c>
      <x:c r="Q38" s="12"/>
      <x:c r="R38" s="12" t="str">
        <x:v>Hardware revision and launch timing not verified</x:v>
      </x:c>
      <x:c r="S38" s="12" t="str">
        <x:v>Not fully coded</x:v>
      </x:c>
      <x:c r="T38" s="12"/>
      <x:c r="U38" s="12"/>
      <x:c r="V38" s="12"/>
      <x:c r="W38" s="12"/>
      <x:c r="X38" s="12" t="str">
        <x:v>Not estimable</x:v>
      </x:c>
      <x:c r="Y38" s="12" t="str">
        <x:v>No matched U.S. model/revision exposure obtained</x:v>
      </x:c>
      <x:c r="Z38" s="12"/>
      <x:c r="AA38" s="12" t="str">
        <x:f>IF(COUNTIF('Owner evidence'!$C$2:$C$29,$C38)=0,"",COUNTIF('Owner evidence'!$C$2:$C$29,$C38))</x:f>
      </x:c>
      <x:c r="AB38" s="12" t="str">
        <x:f>IF(COUNTIF('Owner evidence'!$C$2:$C$29,$C38)=0,"",SUMIF('Owner evidence'!$C$2:$C$29,$C38,'Owner evidence'!$N$2:$N$29))</x:f>
      </x:c>
      <x:c r="AC38" s="12" t="str">
        <x:f>IF(COUNTIF('Owner evidence'!$C$2:$C$29,$C38)=0,"",SUMIF('Owner evidence'!$C$2:$C$29,$C38,'Owner evidence'!$O$2:$O$29))</x:f>
      </x:c>
      <x:c r="AD38" s="12" t="str">
        <x:f>IF(COUNTIF('Owner evidence'!$C$2:$C$29,$C38)=0,"",SUMIF('Owner evidence'!$C$2:$C$29,$C38,'Owner evidence'!$P$2:$P$29))</x:f>
      </x:c>
      <x:c r="AE38" s="12" t="str">
        <x:f>IF(COUNTIF('Owner evidence'!$C$2:$C$29,$C38)=0,"",SUMIF('Owner evidence'!$C$2:$C$29,$C38,'Owner evidence'!$U$2:$U$29))</x:f>
      </x:c>
      <x:c r="AF38" s="12" t="str">
        <x:f>IF(COUNTIF('Owner evidence'!$C$2:$C$29,$C38)=0,"",SUMIF('Owner evidence'!$C$2:$C$29,$C38,'Owner evidence'!$W$2:$W$29))</x:f>
      </x:c>
      <x:c r="AG38" s="12" t="str">
        <x:f>IF(COUNTIF('Owner evidence'!$C$2:$C$29,$C38)=0,"",SUMIF('Owner evidence'!$C$2:$C$29,$C38,'Owner evidence'!$X$2:$X$29))</x:f>
      </x:c>
      <x:c r="AH38" s="12"/>
      <x:c r="AI38" s="12"/>
      <x:c r="AJ38" s="12"/>
      <x:c r="AK38" s="12"/>
      <x:c r="AL38" s="12"/>
      <x:c r="AM38" s="12"/>
      <x:c r="AN38" s="12"/>
      <x:c r="AO38" s="12"/>
      <x:c r="AP38" s="12"/>
      <x:c r="AQ38" s="12" t="str">
        <x:v>INSUFFICIENT DATA</x:v>
      </x:c>
      <x:c r="AR38" s="12" t="str">
        <x:v>INSUFFICIENT DATA for population inference</x:v>
      </x:c>
      <x:c r="AS38" s="12" t="str"/>
      <x:c r="AT38" s="12" t="str">
        <x:v>Advertised USD price; tax, shipping and optional consumables excluded</x:v>
      </x:c>
      <x:c r="AU38" s="12" t="str"/>
      <x:c r="AV38" s="12" t="str">
        <x:v>C08</x:v>
      </x:c>
      <x:c r="AW38" s="12" t="str">
        <x:v>https://store.creality.com/</x:v>
      </x:c>
      <x:c r="AX38" s="12" t="str"/>
      <x:c r="AY38" s="12" t="str"/>
      <x:c r="AZ38" s="12"/>
      <x:c r="BA38" s="12"/>
      <x:c r="BB38" s="12"/>
    </x:row>
    <x:row r="39" ht="42" customHeight="1">
      <x:c r="A39" s="12" t="str">
        <x:v>M038</x:v>
      </x:c>
      <x:c r="B39" s="12" t="str">
        <x:v>Creality</x:v>
      </x:c>
      <x:c r="C39" s="12" t="str">
        <x:v>HALOT R6</x:v>
      </x:c>
      <x:c r="D39" s="12" t="str">
        <x:v>Base / standard listing</x:v>
      </x:c>
      <x:c r="E39" s="12" t="str">
        <x:v>Resin</x:v>
      </x:c>
      <x:c r="F39" s="12" t="str">
        <x:v>Candidate; U.S. price/stock unresolved</x:v>
      </x:c>
      <x:c r="G39" s="12" t="n">
        <x:v>0</x:v>
      </x:c>
      <x:c r="H39" s="16"/>
      <x:c r="I39" s="16"/>
      <x:c r="J39" s="16"/>
      <x:c r="K39" s="16"/>
      <x:c r="L39" s="12" t="str">
        <x:v>Not estimable</x:v>
      </x:c>
      <x:c r="M39" s="12" t="str">
        <x:v>Not verified</x:v>
      </x:c>
      <x:c r="N39" s="12"/>
      <x:c r="O39" s="12"/>
      <x:c r="P39" s="12" t="str">
        <x:v>Unknown</x:v>
      </x:c>
      <x:c r="Q39" s="12"/>
      <x:c r="R39" s="12" t="str">
        <x:v>Hardware revision and launch timing not verified</x:v>
      </x:c>
      <x:c r="S39" s="12" t="str">
        <x:v>Not fully coded</x:v>
      </x:c>
      <x:c r="T39" s="12"/>
      <x:c r="U39" s="12"/>
      <x:c r="V39" s="12"/>
      <x:c r="W39" s="12"/>
      <x:c r="X39" s="12" t="str">
        <x:v>Not estimable</x:v>
      </x:c>
      <x:c r="Y39" s="12" t="str">
        <x:v>No matched U.S. model/revision exposure obtained</x:v>
      </x:c>
      <x:c r="Z39" s="12"/>
      <x:c r="AA39" s="12" t="str">
        <x:f>IF(COUNTIF('Owner evidence'!$C$2:$C$29,$C39)=0,"",COUNTIF('Owner evidence'!$C$2:$C$29,$C39))</x:f>
      </x:c>
      <x:c r="AB39" s="12" t="str">
        <x:f>IF(COUNTIF('Owner evidence'!$C$2:$C$29,$C39)=0,"",SUMIF('Owner evidence'!$C$2:$C$29,$C39,'Owner evidence'!$N$2:$N$29))</x:f>
      </x:c>
      <x:c r="AC39" s="12" t="str">
        <x:f>IF(COUNTIF('Owner evidence'!$C$2:$C$29,$C39)=0,"",SUMIF('Owner evidence'!$C$2:$C$29,$C39,'Owner evidence'!$O$2:$O$29))</x:f>
      </x:c>
      <x:c r="AD39" s="12" t="str">
        <x:f>IF(COUNTIF('Owner evidence'!$C$2:$C$29,$C39)=0,"",SUMIF('Owner evidence'!$C$2:$C$29,$C39,'Owner evidence'!$P$2:$P$29))</x:f>
      </x:c>
      <x:c r="AE39" s="12" t="str">
        <x:f>IF(COUNTIF('Owner evidence'!$C$2:$C$29,$C39)=0,"",SUMIF('Owner evidence'!$C$2:$C$29,$C39,'Owner evidence'!$U$2:$U$29))</x:f>
      </x:c>
      <x:c r="AF39" s="12" t="str">
        <x:f>IF(COUNTIF('Owner evidence'!$C$2:$C$29,$C39)=0,"",SUMIF('Owner evidence'!$C$2:$C$29,$C39,'Owner evidence'!$W$2:$W$29))</x:f>
      </x:c>
      <x:c r="AG39" s="12" t="str">
        <x:f>IF(COUNTIF('Owner evidence'!$C$2:$C$29,$C39)=0,"",SUMIF('Owner evidence'!$C$2:$C$29,$C39,'Owner evidence'!$X$2:$X$29))</x:f>
      </x:c>
      <x:c r="AH39" s="12"/>
      <x:c r="AI39" s="12"/>
      <x:c r="AJ39" s="12"/>
      <x:c r="AK39" s="12"/>
      <x:c r="AL39" s="12"/>
      <x:c r="AM39" s="12"/>
      <x:c r="AN39" s="12"/>
      <x:c r="AO39" s="12"/>
      <x:c r="AP39" s="12"/>
      <x:c r="AQ39" s="12" t="str">
        <x:v>INSUFFICIENT DATA</x:v>
      </x:c>
      <x:c r="AR39" s="12" t="str">
        <x:v>INSUFFICIENT DATA for population inference</x:v>
      </x:c>
      <x:c r="AS39" s="12" t="str"/>
      <x:c r="AT39" s="12" t="str">
        <x:v>Advertised USD price; tax, shipping and optional consumables excluded</x:v>
      </x:c>
      <x:c r="AU39" s="12" t="str"/>
      <x:c r="AV39" s="12" t="str">
        <x:v>C36</x:v>
      </x:c>
      <x:c r="AW39" s="12" t="str">
        <x:v>https://store.creality.com/products/halot-r6-2k-resin-3d-printer</x:v>
      </x:c>
      <x:c r="AX39" s="12" t="str"/>
      <x:c r="AY39" s="12" t="str"/>
      <x:c r="AZ39" s="12"/>
      <x:c r="BA39" s="12"/>
      <x:c r="BB39" s="12"/>
    </x:row>
    <x:row r="40" ht="42" customHeight="1">
      <x:c r="A40" s="12" t="str">
        <x:v>M039</x:v>
      </x:c>
      <x:c r="B40" s="12" t="str">
        <x:v>Anycubic</x:v>
      </x:c>
      <x:c r="C40" s="12" t="str">
        <x:v>Kobra X</x:v>
      </x:c>
      <x:c r="D40" s="12" t="str">
        <x:v>Base / standard listing</x:v>
      </x:c>
      <x:c r="E40" s="12" t="str">
        <x:v>FDM/FFF</x:v>
      </x:c>
      <x:c r="F40" s="12" t="str">
        <x:v>New listing</x:v>
      </x:c>
      <x:c r="G40" s="12" t="n">
        <x:v>1</x:v>
      </x:c>
      <x:c r="H40" s="16" t="n">
        <x:v>279</x:v>
      </x:c>
      <x:c r="I40" s="16"/>
      <x:c r="J40" s="16"/>
      <x:c r="K40" s="16" t="n">
        <x:v>399</x:v>
      </x:c>
      <x:c r="L40" s="12" t="str">
        <x:v>Medium - advertised snapshot</x:v>
      </x:c>
      <x:c r="M40" s="12" t="str">
        <x:v>Cartesian bedslinger</x:v>
      </x:c>
      <x:c r="N40" s="12" t="str">
        <x:v>260 x 260 x 260</x:v>
      </x:c>
      <x:c r="O40" s="12"/>
      <x:c r="P40" s="12" t="str">
        <x:v>Unknown</x:v>
      </x:c>
      <x:c r="Q40" s="12"/>
      <x:c r="R40" s="12" t="str">
        <x:v>Hardware revision and launch timing not verified</x:v>
      </x:c>
      <x:c r="S40" s="12" t="str">
        <x:v>Multicolor capable; priced configuration shown</x:v>
      </x:c>
      <x:c r="T40" s="12"/>
      <x:c r="U40" s="12"/>
      <x:c r="V40" s="12"/>
      <x:c r="W40" s="12"/>
      <x:c r="X40" s="12" t="str">
        <x:v>Not estimable</x:v>
      </x:c>
      <x:c r="Y40" s="12" t="str">
        <x:v>No matched U.S. model/revision exposure obtained</x:v>
      </x:c>
      <x:c r="Z40" s="12"/>
      <x:c r="AA40" s="12" t="str">
        <x:f>IF(COUNTIF('Owner evidence'!$C$2:$C$29,$C40)=0,"",COUNTIF('Owner evidence'!$C$2:$C$29,$C40))</x:f>
      </x:c>
      <x:c r="AB40" s="12" t="str">
        <x:f>IF(COUNTIF('Owner evidence'!$C$2:$C$29,$C40)=0,"",SUMIF('Owner evidence'!$C$2:$C$29,$C40,'Owner evidence'!$N$2:$N$29))</x:f>
      </x:c>
      <x:c r="AC40" s="12" t="str">
        <x:f>IF(COUNTIF('Owner evidence'!$C$2:$C$29,$C40)=0,"",SUMIF('Owner evidence'!$C$2:$C$29,$C40,'Owner evidence'!$O$2:$O$29))</x:f>
      </x:c>
      <x:c r="AD40" s="12" t="str">
        <x:f>IF(COUNTIF('Owner evidence'!$C$2:$C$29,$C40)=0,"",SUMIF('Owner evidence'!$C$2:$C$29,$C40,'Owner evidence'!$P$2:$P$29))</x:f>
      </x:c>
      <x:c r="AE40" s="12" t="str">
        <x:f>IF(COUNTIF('Owner evidence'!$C$2:$C$29,$C40)=0,"",SUMIF('Owner evidence'!$C$2:$C$29,$C40,'Owner evidence'!$U$2:$U$29))</x:f>
      </x:c>
      <x:c r="AF40" s="12" t="str">
        <x:f>IF(COUNTIF('Owner evidence'!$C$2:$C$29,$C40)=0,"",SUMIF('Owner evidence'!$C$2:$C$29,$C40,'Owner evidence'!$W$2:$W$29))</x:f>
      </x:c>
      <x:c r="AG40" s="12" t="str">
        <x:f>IF(COUNTIF('Owner evidence'!$C$2:$C$29,$C40)=0,"",SUMIF('Owner evidence'!$C$2:$C$29,$C40,'Owner evidence'!$X$2:$X$29))</x:f>
      </x:c>
      <x:c r="AH40" s="12"/>
      <x:c r="AI40" s="12"/>
      <x:c r="AJ40" s="12"/>
      <x:c r="AK40" s="12"/>
      <x:c r="AL40" s="12"/>
      <x:c r="AM40" s="12"/>
      <x:c r="AN40" s="12"/>
      <x:c r="AO40" s="12"/>
      <x:c r="AP40" s="12"/>
      <x:c r="AQ40" s="12" t="str">
        <x:v>INSUFFICIENT DATA</x:v>
      </x:c>
      <x:c r="AR40" s="12" t="str">
        <x:v>INSUFFICIENT DATA for population inference</x:v>
      </x:c>
      <x:c r="AS40" s="12" t="str">
        <x:v>Combo $469</x:v>
      </x:c>
      <x:c r="AT40" s="12" t="str">
        <x:v>Advertised USD price; tax, shipping and optional consumables excluded</x:v>
      </x:c>
      <x:c r="AU40" s="12" t="str"/>
      <x:c r="AV40" s="12" t="str">
        <x:v>C09</x:v>
      </x:c>
      <x:c r="AW40" s="12" t="str">
        <x:v>https://us.anycubic3d.com/collections/3d-printers</x:v>
      </x:c>
      <x:c r="AX40" s="12" t="str">
        <x:v>C09</x:v>
      </x:c>
      <x:c r="AY40" s="12" t="str"/>
      <x:c r="AZ40" s="12"/>
      <x:c r="BA40" s="12"/>
      <x:c r="BB40" s="12"/>
    </x:row>
    <x:row r="41" ht="42" customHeight="1">
      <x:c r="A41" s="12" t="str">
        <x:v>M040</x:v>
      </x:c>
      <x:c r="B41" s="12" t="str">
        <x:v>Anycubic</x:v>
      </x:c>
      <x:c r="C41" s="12" t="str">
        <x:v>Kobra S1 Max</x:v>
      </x:c>
      <x:c r="D41" s="12" t="str">
        <x:v>Base / standard listing</x:v>
      </x:c>
      <x:c r="E41" s="12" t="str">
        <x:v>FDM/FFF</x:v>
      </x:c>
      <x:c r="F41" s="12" t="str">
        <x:v>New listing</x:v>
      </x:c>
      <x:c r="G41" s="12" t="n">
        <x:v>1</x:v>
      </x:c>
      <x:c r="H41" s="16" t="n">
        <x:v>599</x:v>
      </x:c>
      <x:c r="I41" s="16"/>
      <x:c r="J41" s="16"/>
      <x:c r="K41" s="16" t="n">
        <x:v>899</x:v>
      </x:c>
      <x:c r="L41" s="12" t="str">
        <x:v>Medium - advertised snapshot</x:v>
      </x:c>
      <x:c r="M41" s="12" t="str">
        <x:v>CoreXY</x:v>
      </x:c>
      <x:c r="N41" s="12" t="str">
        <x:v>350 x 350 x 350</x:v>
      </x:c>
      <x:c r="O41" s="12"/>
      <x:c r="P41" s="12" t="str">
        <x:v>Unknown</x:v>
      </x:c>
      <x:c r="Q41" s="12"/>
      <x:c r="R41" s="12" t="str">
        <x:v>Hardware revision and launch timing not verified</x:v>
      </x:c>
      <x:c r="S41" s="12" t="str">
        <x:v>65 C active chamber; optional multimaterial</x:v>
      </x:c>
      <x:c r="T41" s="12"/>
      <x:c r="U41" s="12"/>
      <x:c r="V41" s="12"/>
      <x:c r="W41" s="12"/>
      <x:c r="X41" s="12" t="str">
        <x:v>Not estimable</x:v>
      </x:c>
      <x:c r="Y41" s="12" t="str">
        <x:v>No matched U.S. model/revision exposure obtained</x:v>
      </x:c>
      <x:c r="Z41" s="12"/>
      <x:c r="AA41" s="12" t="str">
        <x:f>IF(COUNTIF('Owner evidence'!$C$2:$C$29,$C41)=0,"",COUNTIF('Owner evidence'!$C$2:$C$29,$C41))</x:f>
      </x:c>
      <x:c r="AB41" s="12" t="str">
        <x:f>IF(COUNTIF('Owner evidence'!$C$2:$C$29,$C41)=0,"",SUMIF('Owner evidence'!$C$2:$C$29,$C41,'Owner evidence'!$N$2:$N$29))</x:f>
      </x:c>
      <x:c r="AC41" s="12" t="str">
        <x:f>IF(COUNTIF('Owner evidence'!$C$2:$C$29,$C41)=0,"",SUMIF('Owner evidence'!$C$2:$C$29,$C41,'Owner evidence'!$O$2:$O$29))</x:f>
      </x:c>
      <x:c r="AD41" s="12" t="str">
        <x:f>IF(COUNTIF('Owner evidence'!$C$2:$C$29,$C41)=0,"",SUMIF('Owner evidence'!$C$2:$C$29,$C41,'Owner evidence'!$P$2:$P$29))</x:f>
      </x:c>
      <x:c r="AE41" s="12" t="str">
        <x:f>IF(COUNTIF('Owner evidence'!$C$2:$C$29,$C41)=0,"",SUMIF('Owner evidence'!$C$2:$C$29,$C41,'Owner evidence'!$U$2:$U$29))</x:f>
      </x:c>
      <x:c r="AF41" s="12" t="str">
        <x:f>IF(COUNTIF('Owner evidence'!$C$2:$C$29,$C41)=0,"",SUMIF('Owner evidence'!$C$2:$C$29,$C41,'Owner evidence'!$W$2:$W$29))</x:f>
      </x:c>
      <x:c r="AG41" s="12" t="str">
        <x:f>IF(COUNTIF('Owner evidence'!$C$2:$C$29,$C41)=0,"",SUMIF('Owner evidence'!$C$2:$C$29,$C41,'Owner evidence'!$X$2:$X$29))</x:f>
      </x:c>
      <x:c r="AH41" s="12"/>
      <x:c r="AI41" s="12"/>
      <x:c r="AJ41" s="12"/>
      <x:c r="AK41" s="12"/>
      <x:c r="AL41" s="12"/>
      <x:c r="AM41" s="12"/>
      <x:c r="AN41" s="12"/>
      <x:c r="AO41" s="12"/>
      <x:c r="AP41" s="12"/>
      <x:c r="AQ41" s="12" t="str">
        <x:v>INSUFFICIENT DATA</x:v>
      </x:c>
      <x:c r="AR41" s="12" t="str">
        <x:v>INSUFFICIENT DATA for population inference</x:v>
      </x:c>
      <x:c r="AS41" s="12" t="str">
        <x:v>Combo $799</x:v>
      </x:c>
      <x:c r="AT41" s="12" t="str">
        <x:v>Advertised USD price; tax, shipping and optional consumables excluded</x:v>
      </x:c>
      <x:c r="AU41" s="12" t="str"/>
      <x:c r="AV41" s="12" t="str">
        <x:v>C09</x:v>
      </x:c>
      <x:c r="AW41" s="12" t="str">
        <x:v>https://us.anycubic3d.com/collections/3d-printers</x:v>
      </x:c>
      <x:c r="AX41" s="12" t="str">
        <x:v>C09</x:v>
      </x:c>
      <x:c r="AY41" s="12" t="str"/>
      <x:c r="AZ41" s="12"/>
      <x:c r="BA41" s="12"/>
      <x:c r="BB41" s="12"/>
    </x:row>
    <x:row r="42" ht="42" customHeight="1">
      <x:c r="A42" s="12" t="str">
        <x:v>M041</x:v>
      </x:c>
      <x:c r="B42" s="12" t="str">
        <x:v>Anycubic</x:v>
      </x:c>
      <x:c r="C42" s="12" t="str">
        <x:v>Kobra 3 Max</x:v>
      </x:c>
      <x:c r="D42" s="12" t="str">
        <x:v>Base / standard listing</x:v>
      </x:c>
      <x:c r="E42" s="12" t="str">
        <x:v>FDM/FFF</x:v>
      </x:c>
      <x:c r="F42" s="12" t="str">
        <x:v>New listing</x:v>
      </x:c>
      <x:c r="G42" s="12" t="n">
        <x:v>1</x:v>
      </x:c>
      <x:c r="H42" s="16" t="n">
        <x:v>349</x:v>
      </x:c>
      <x:c r="I42" s="16"/>
      <x:c r="J42" s="16"/>
      <x:c r="K42" s="16" t="n">
        <x:v>699</x:v>
      </x:c>
      <x:c r="L42" s="12" t="str">
        <x:v>Medium - advertised snapshot</x:v>
      </x:c>
      <x:c r="M42" s="12" t="str">
        <x:v>Cartesian bedslinger</x:v>
      </x:c>
      <x:c r="N42" s="12" t="str">
        <x:v>420 x 420 x 500</x:v>
      </x:c>
      <x:c r="O42" s="12"/>
      <x:c r="P42" s="12" t="str">
        <x:v>Unknown</x:v>
      </x:c>
      <x:c r="Q42" s="12"/>
      <x:c r="R42" s="12" t="str">
        <x:v>Hardware revision and launch timing not verified</x:v>
      </x:c>
      <x:c r="S42" s="12" t="str">
        <x:v>Multicolor capable; priced configuration shown</x:v>
      </x:c>
      <x:c r="T42" s="12"/>
      <x:c r="U42" s="12"/>
      <x:c r="V42" s="12"/>
      <x:c r="W42" s="12"/>
      <x:c r="X42" s="12" t="str">
        <x:v>Not estimable</x:v>
      </x:c>
      <x:c r="Y42" s="12" t="str">
        <x:v>No matched U.S. model/revision exposure obtained</x:v>
      </x:c>
      <x:c r="Z42" s="12"/>
      <x:c r="AA42" s="12" t="str">
        <x:f>IF(COUNTIF('Owner evidence'!$C$2:$C$29,$C42)=0,"",COUNTIF('Owner evidence'!$C$2:$C$29,$C42))</x:f>
      </x:c>
      <x:c r="AB42" s="12" t="str">
        <x:f>IF(COUNTIF('Owner evidence'!$C$2:$C$29,$C42)=0,"",SUMIF('Owner evidence'!$C$2:$C$29,$C42,'Owner evidence'!$N$2:$N$29))</x:f>
      </x:c>
      <x:c r="AC42" s="12" t="str">
        <x:f>IF(COUNTIF('Owner evidence'!$C$2:$C$29,$C42)=0,"",SUMIF('Owner evidence'!$C$2:$C$29,$C42,'Owner evidence'!$O$2:$O$29))</x:f>
      </x:c>
      <x:c r="AD42" s="12" t="str">
        <x:f>IF(COUNTIF('Owner evidence'!$C$2:$C$29,$C42)=0,"",SUMIF('Owner evidence'!$C$2:$C$29,$C42,'Owner evidence'!$P$2:$P$29))</x:f>
      </x:c>
      <x:c r="AE42" s="12" t="str">
        <x:f>IF(COUNTIF('Owner evidence'!$C$2:$C$29,$C42)=0,"",SUMIF('Owner evidence'!$C$2:$C$29,$C42,'Owner evidence'!$U$2:$U$29))</x:f>
      </x:c>
      <x:c r="AF42" s="12" t="str">
        <x:f>IF(COUNTIF('Owner evidence'!$C$2:$C$29,$C42)=0,"",SUMIF('Owner evidence'!$C$2:$C$29,$C42,'Owner evidence'!$W$2:$W$29))</x:f>
      </x:c>
      <x:c r="AG42" s="12" t="str">
        <x:f>IF(COUNTIF('Owner evidence'!$C$2:$C$29,$C42)=0,"",SUMIF('Owner evidence'!$C$2:$C$29,$C42,'Owner evidence'!$X$2:$X$29))</x:f>
      </x:c>
      <x:c r="AH42" s="12"/>
      <x:c r="AI42" s="12"/>
      <x:c r="AJ42" s="12"/>
      <x:c r="AK42" s="12"/>
      <x:c r="AL42" s="12"/>
      <x:c r="AM42" s="12"/>
      <x:c r="AN42" s="12"/>
      <x:c r="AO42" s="12"/>
      <x:c r="AP42" s="12"/>
      <x:c r="AQ42" s="12" t="str">
        <x:v>INSUFFICIENT DATA</x:v>
      </x:c>
      <x:c r="AR42" s="12" t="str">
        <x:v>INSUFFICIENT DATA for population inference</x:v>
      </x:c>
      <x:c r="AS42" s="12" t="str">
        <x:v>Combo $449</x:v>
      </x:c>
      <x:c r="AT42" s="12" t="str">
        <x:v>Advertised USD price; tax, shipping and optional consumables excluded</x:v>
      </x:c>
      <x:c r="AU42" s="12" t="str"/>
      <x:c r="AV42" s="12" t="str">
        <x:v>C09</x:v>
      </x:c>
      <x:c r="AW42" s="12" t="str">
        <x:v>https://us.anycubic3d.com/collections/3d-printers</x:v>
      </x:c>
      <x:c r="AX42" s="12" t="str">
        <x:v>C09</x:v>
      </x:c>
      <x:c r="AY42" s="12" t="str"/>
      <x:c r="AZ42" s="12"/>
      <x:c r="BA42" s="12"/>
      <x:c r="BB42" s="12"/>
    </x:row>
    <x:row r="43" ht="42" customHeight="1">
      <x:c r="A43" s="12" t="str">
        <x:v>M042</x:v>
      </x:c>
      <x:c r="B43" s="12" t="str">
        <x:v>Anycubic</x:v>
      </x:c>
      <x:c r="C43" s="12" t="str">
        <x:v>Kobra S1</x:v>
      </x:c>
      <x:c r="D43" s="12" t="str">
        <x:v>Base / standard listing</x:v>
      </x:c>
      <x:c r="E43" s="12" t="str">
        <x:v>FDM/FFF</x:v>
      </x:c>
      <x:c r="F43" s="12" t="str">
        <x:v>New listing</x:v>
      </x:c>
      <x:c r="G43" s="12" t="n">
        <x:v>1</x:v>
      </x:c>
      <x:c r="H43" s="16" t="n">
        <x:v>349</x:v>
      </x:c>
      <x:c r="I43" s="16"/>
      <x:c r="J43" s="16"/>
      <x:c r="K43" s="16" t="n">
        <x:v>549</x:v>
      </x:c>
      <x:c r="L43" s="12" t="str">
        <x:v>Medium - advertised snapshot</x:v>
      </x:c>
      <x:c r="M43" s="12" t="str">
        <x:v>CoreXY</x:v>
      </x:c>
      <x:c r="N43" s="12" t="str">
        <x:v>250 x 250 x 250</x:v>
      </x:c>
      <x:c r="O43" s="12"/>
      <x:c r="P43" s="12" t="str">
        <x:v>Unknown</x:v>
      </x:c>
      <x:c r="Q43" s="12"/>
      <x:c r="R43" s="12" t="str">
        <x:v>Hardware revision and launch timing not verified</x:v>
      </x:c>
      <x:c r="S43" s="12" t="str">
        <x:v>Multicolor capable; priced configuration shown</x:v>
      </x:c>
      <x:c r="T43" s="12"/>
      <x:c r="U43" s="12"/>
      <x:c r="V43" s="12"/>
      <x:c r="W43" s="12"/>
      <x:c r="X43" s="12" t="str">
        <x:v>Not estimable</x:v>
      </x:c>
      <x:c r="Y43" s="12" t="str">
        <x:v>No matched U.S. model/revision exposure obtained</x:v>
      </x:c>
      <x:c r="Z43" s="12"/>
      <x:c r="AA43" s="12" t="str">
        <x:f>IF(COUNTIF('Owner evidence'!$C$2:$C$29,$C43)=0,"",COUNTIF('Owner evidence'!$C$2:$C$29,$C43))</x:f>
      </x:c>
      <x:c r="AB43" s="12" t="str">
        <x:f>IF(COUNTIF('Owner evidence'!$C$2:$C$29,$C43)=0,"",SUMIF('Owner evidence'!$C$2:$C$29,$C43,'Owner evidence'!$N$2:$N$29))</x:f>
      </x:c>
      <x:c r="AC43" s="12" t="str">
        <x:f>IF(COUNTIF('Owner evidence'!$C$2:$C$29,$C43)=0,"",SUMIF('Owner evidence'!$C$2:$C$29,$C43,'Owner evidence'!$O$2:$O$29))</x:f>
      </x:c>
      <x:c r="AD43" s="12" t="str">
        <x:f>IF(COUNTIF('Owner evidence'!$C$2:$C$29,$C43)=0,"",SUMIF('Owner evidence'!$C$2:$C$29,$C43,'Owner evidence'!$P$2:$P$29))</x:f>
      </x:c>
      <x:c r="AE43" s="12" t="str">
        <x:f>IF(COUNTIF('Owner evidence'!$C$2:$C$29,$C43)=0,"",SUMIF('Owner evidence'!$C$2:$C$29,$C43,'Owner evidence'!$U$2:$U$29))</x:f>
      </x:c>
      <x:c r="AF43" s="12" t="str">
        <x:f>IF(COUNTIF('Owner evidence'!$C$2:$C$29,$C43)=0,"",SUMIF('Owner evidence'!$C$2:$C$29,$C43,'Owner evidence'!$W$2:$W$29))</x:f>
      </x:c>
      <x:c r="AG43" s="12" t="str">
        <x:f>IF(COUNTIF('Owner evidence'!$C$2:$C$29,$C43)=0,"",SUMIF('Owner evidence'!$C$2:$C$29,$C43,'Owner evidence'!$X$2:$X$29))</x:f>
      </x:c>
      <x:c r="AH43" s="12"/>
      <x:c r="AI43" s="12"/>
      <x:c r="AJ43" s="12"/>
      <x:c r="AK43" s="12"/>
      <x:c r="AL43" s="12"/>
      <x:c r="AM43" s="12"/>
      <x:c r="AN43" s="12"/>
      <x:c r="AO43" s="12"/>
      <x:c r="AP43" s="12"/>
      <x:c r="AQ43" s="12" t="str">
        <x:v>INSUFFICIENT DATA</x:v>
      </x:c>
      <x:c r="AR43" s="12" t="str">
        <x:v>INSUFFICIENT DATA for population inference</x:v>
      </x:c>
      <x:c r="AS43" s="12" t="str">
        <x:v>Combo $399 (VIP-labeled); ACE 2 Pro Combo $459</x:v>
      </x:c>
      <x:c r="AT43" s="12" t="str">
        <x:v>Advertised USD price; tax, shipping and optional consumables excluded</x:v>
      </x:c>
      <x:c r="AU43" s="12" t="str"/>
      <x:c r="AV43" s="12" t="str">
        <x:v>C09</x:v>
      </x:c>
      <x:c r="AW43" s="12" t="str">
        <x:v>https://us.anycubic3d.com/collections/3d-printers</x:v>
      </x:c>
      <x:c r="AX43" s="12" t="str">
        <x:v>C09</x:v>
      </x:c>
      <x:c r="AY43" s="12" t="str"/>
      <x:c r="AZ43" s="12"/>
      <x:c r="BA43" s="12"/>
      <x:c r="BB43" s="12"/>
    </x:row>
    <x:row r="44" ht="42" customHeight="1">
      <x:c r="A44" s="12" t="str">
        <x:v>M043</x:v>
      </x:c>
      <x:c r="B44" s="12" t="str">
        <x:v>Anycubic</x:v>
      </x:c>
      <x:c r="C44" s="12" t="str">
        <x:v>Kobra 4</x:v>
      </x:c>
      <x:c r="D44" s="12" t="str">
        <x:v>Base / standard listing</x:v>
      </x:c>
      <x:c r="E44" s="12" t="str">
        <x:v>FDM/FFF</x:v>
      </x:c>
      <x:c r="F44" s="12" t="str">
        <x:v>New listing</x:v>
      </x:c>
      <x:c r="G44" s="12" t="n">
        <x:v>1</x:v>
      </x:c>
      <x:c r="H44" s="16" t="n">
        <x:v>249</x:v>
      </x:c>
      <x:c r="I44" s="16"/>
      <x:c r="J44" s="16"/>
      <x:c r="K44" s="16" t="n">
        <x:v>379</x:v>
      </x:c>
      <x:c r="L44" s="12" t="str">
        <x:v>Medium - advertised snapshot</x:v>
      </x:c>
      <x:c r="M44" s="12" t="str">
        <x:v>Cartesian bedslinger</x:v>
      </x:c>
      <x:c r="N44" s="12" t="str">
        <x:v>260 x 260 x 260</x:v>
      </x:c>
      <x:c r="O44" s="12"/>
      <x:c r="P44" s="12" t="str">
        <x:v>Unknown</x:v>
      </x:c>
      <x:c r="Q44" s="12"/>
      <x:c r="R44" s="12" t="str">
        <x:v>Hardware revision and launch timing not verified</x:v>
      </x:c>
      <x:c r="S44" s="12" t="str">
        <x:v>Multicolor capable; priced configuration shown</x:v>
      </x:c>
      <x:c r="T44" s="12"/>
      <x:c r="U44" s="12"/>
      <x:c r="V44" s="12"/>
      <x:c r="W44" s="12"/>
      <x:c r="X44" s="12" t="str">
        <x:v>Not estimable</x:v>
      </x:c>
      <x:c r="Y44" s="12" t="str">
        <x:v>No matched U.S. model/revision exposure obtained</x:v>
      </x:c>
      <x:c r="Z44" s="12"/>
      <x:c r="AA44" s="12" t="str">
        <x:f>IF(COUNTIF('Owner evidence'!$C$2:$C$29,$C44)=0,"",COUNTIF('Owner evidence'!$C$2:$C$29,$C44))</x:f>
      </x:c>
      <x:c r="AB44" s="12" t="str">
        <x:f>IF(COUNTIF('Owner evidence'!$C$2:$C$29,$C44)=0,"",SUMIF('Owner evidence'!$C$2:$C$29,$C44,'Owner evidence'!$N$2:$N$29))</x:f>
      </x:c>
      <x:c r="AC44" s="12" t="str">
        <x:f>IF(COUNTIF('Owner evidence'!$C$2:$C$29,$C44)=0,"",SUMIF('Owner evidence'!$C$2:$C$29,$C44,'Owner evidence'!$O$2:$O$29))</x:f>
      </x:c>
      <x:c r="AD44" s="12" t="str">
        <x:f>IF(COUNTIF('Owner evidence'!$C$2:$C$29,$C44)=0,"",SUMIF('Owner evidence'!$C$2:$C$29,$C44,'Owner evidence'!$P$2:$P$29))</x:f>
      </x:c>
      <x:c r="AE44" s="12" t="str">
        <x:f>IF(COUNTIF('Owner evidence'!$C$2:$C$29,$C44)=0,"",SUMIF('Owner evidence'!$C$2:$C$29,$C44,'Owner evidence'!$U$2:$U$29))</x:f>
      </x:c>
      <x:c r="AF44" s="12" t="str">
        <x:f>IF(COUNTIF('Owner evidence'!$C$2:$C$29,$C44)=0,"",SUMIF('Owner evidence'!$C$2:$C$29,$C44,'Owner evidence'!$W$2:$W$29))</x:f>
      </x:c>
      <x:c r="AG44" s="12" t="str">
        <x:f>IF(COUNTIF('Owner evidence'!$C$2:$C$29,$C44)=0,"",SUMIF('Owner evidence'!$C$2:$C$29,$C44,'Owner evidence'!$X$2:$X$29))</x:f>
      </x:c>
      <x:c r="AH44" s="12"/>
      <x:c r="AI44" s="12"/>
      <x:c r="AJ44" s="12"/>
      <x:c r="AK44" s="12"/>
      <x:c r="AL44" s="12"/>
      <x:c r="AM44" s="12"/>
      <x:c r="AN44" s="12"/>
      <x:c r="AO44" s="12"/>
      <x:c r="AP44" s="12"/>
      <x:c r="AQ44" s="12" t="str">
        <x:v>INSUFFICIENT DATA</x:v>
      </x:c>
      <x:c r="AR44" s="12" t="str">
        <x:v>INSUFFICIENT DATA for population inference</x:v>
      </x:c>
      <x:c r="AS44" s="12" t="str">
        <x:v>Combo $349</x:v>
      </x:c>
      <x:c r="AT44" s="12" t="str">
        <x:v>Advertised USD price; tax, shipping and optional consumables excluded</x:v>
      </x:c>
      <x:c r="AU44" s="12" t="str"/>
      <x:c r="AV44" s="12" t="str">
        <x:v>C09</x:v>
      </x:c>
      <x:c r="AW44" s="12" t="str">
        <x:v>https://us.anycubic3d.com/collections/3d-printers</x:v>
      </x:c>
      <x:c r="AX44" s="12" t="str">
        <x:v>C09</x:v>
      </x:c>
      <x:c r="AY44" s="12" t="str"/>
      <x:c r="AZ44" s="12"/>
      <x:c r="BA44" s="12"/>
      <x:c r="BB44" s="12"/>
    </x:row>
    <x:row r="45" ht="42" customHeight="1">
      <x:c r="A45" s="12" t="str">
        <x:v>M044</x:v>
      </x:c>
      <x:c r="B45" s="12" t="str">
        <x:v>Anycubic</x:v>
      </x:c>
      <x:c r="C45" s="12" t="str">
        <x:v>Kobra 3 Max V2</x:v>
      </x:c>
      <x:c r="D45" s="12" t="str">
        <x:v>Combo</x:v>
      </x:c>
      <x:c r="E45" s="12" t="str">
        <x:v>FDM/FFF</x:v>
      </x:c>
      <x:c r="F45" s="12" t="str">
        <x:v>Early-bird presale</x:v>
      </x:c>
      <x:c r="G45" s="12" t="n">
        <x:v>0</x:v>
      </x:c>
      <x:c r="H45" s="16" t="n">
        <x:v>569</x:v>
      </x:c>
      <x:c r="I45" s="16"/>
      <x:c r="J45" s="16"/>
      <x:c r="K45" s="16" t="n">
        <x:v>899</x:v>
      </x:c>
      <x:c r="L45" s="12" t="str">
        <x:v>Medium - advertised snapshot</x:v>
      </x:c>
      <x:c r="M45" s="12" t="str">
        <x:v>Not verified</x:v>
      </x:c>
      <x:c r="N45" s="12" t="str">
        <x:v>420 x 420 x 500</x:v>
      </x:c>
      <x:c r="O45" s="12"/>
      <x:c r="P45" s="12" t="str">
        <x:v>Unknown</x:v>
      </x:c>
      <x:c r="Q45" s="12"/>
      <x:c r="R45" s="12" t="str">
        <x:v>Hardware revision and launch timing not verified</x:v>
      </x:c>
      <x:c r="S45" s="12" t="str">
        <x:v>Not fully coded</x:v>
      </x:c>
      <x:c r="T45" s="12"/>
      <x:c r="U45" s="12"/>
      <x:c r="V45" s="12"/>
      <x:c r="W45" s="12"/>
      <x:c r="X45" s="12" t="str">
        <x:v>Not estimable</x:v>
      </x:c>
      <x:c r="Y45" s="12" t="str">
        <x:v>No matched U.S. model/revision exposure obtained</x:v>
      </x:c>
      <x:c r="Z45" s="12"/>
      <x:c r="AA45" s="12" t="str">
        <x:f>IF(COUNTIF('Owner evidence'!$C$2:$C$29,$C45)=0,"",COUNTIF('Owner evidence'!$C$2:$C$29,$C45))</x:f>
      </x:c>
      <x:c r="AB45" s="12" t="str">
        <x:f>IF(COUNTIF('Owner evidence'!$C$2:$C$29,$C45)=0,"",SUMIF('Owner evidence'!$C$2:$C$29,$C45,'Owner evidence'!$N$2:$N$29))</x:f>
      </x:c>
      <x:c r="AC45" s="12" t="str">
        <x:f>IF(COUNTIF('Owner evidence'!$C$2:$C$29,$C45)=0,"",SUMIF('Owner evidence'!$C$2:$C$29,$C45,'Owner evidence'!$O$2:$O$29))</x:f>
      </x:c>
      <x:c r="AD45" s="12" t="str">
        <x:f>IF(COUNTIF('Owner evidence'!$C$2:$C$29,$C45)=0,"",SUMIF('Owner evidence'!$C$2:$C$29,$C45,'Owner evidence'!$P$2:$P$29))</x:f>
      </x:c>
      <x:c r="AE45" s="12" t="str">
        <x:f>IF(COUNTIF('Owner evidence'!$C$2:$C$29,$C45)=0,"",SUMIF('Owner evidence'!$C$2:$C$29,$C45,'Owner evidence'!$U$2:$U$29))</x:f>
      </x:c>
      <x:c r="AF45" s="12" t="str">
        <x:f>IF(COUNTIF('Owner evidence'!$C$2:$C$29,$C45)=0,"",SUMIF('Owner evidence'!$C$2:$C$29,$C45,'Owner evidence'!$W$2:$W$29))</x:f>
      </x:c>
      <x:c r="AG45" s="12" t="str">
        <x:f>IF(COUNTIF('Owner evidence'!$C$2:$C$29,$C45)=0,"",SUMIF('Owner evidence'!$C$2:$C$29,$C45,'Owner evidence'!$X$2:$X$29))</x:f>
      </x:c>
      <x:c r="AH45" s="12"/>
      <x:c r="AI45" s="12"/>
      <x:c r="AJ45" s="12"/>
      <x:c r="AK45" s="12"/>
      <x:c r="AL45" s="12"/>
      <x:c r="AM45" s="12"/>
      <x:c r="AN45" s="12"/>
      <x:c r="AO45" s="12"/>
      <x:c r="AP45" s="12"/>
      <x:c r="AQ45" s="12" t="str">
        <x:v>INSUFFICIENT DATA</x:v>
      </x:c>
      <x:c r="AR45" s="12" t="str">
        <x:v>INSUFFICIENT DATA for population inference</x:v>
      </x:c>
      <x:c r="AS45" s="12" t="str"/>
      <x:c r="AT45" s="12" t="str">
        <x:v>Advertised USD price; tax, shipping and optional consumables excluded</x:v>
      </x:c>
      <x:c r="AU45" s="12" t="str"/>
      <x:c r="AV45" s="12" t="str">
        <x:v>C09</x:v>
      </x:c>
      <x:c r="AW45" s="12" t="str">
        <x:v>https://us.anycubic3d.com/collections/3d-printers</x:v>
      </x:c>
      <x:c r="AX45" s="12" t="str">
        <x:v>C09</x:v>
      </x:c>
      <x:c r="AY45" s="12" t="str"/>
      <x:c r="AZ45" s="12"/>
      <x:c r="BA45" s="12"/>
      <x:c r="BB45" s="12"/>
    </x:row>
    <x:row r="46" ht="42" customHeight="1">
      <x:c r="A46" s="12" t="str">
        <x:v>M045</x:v>
      </x:c>
      <x:c r="B46" s="12" t="str">
        <x:v>Anycubic</x:v>
      </x:c>
      <x:c r="C46" s="12" t="str">
        <x:v>Photon P1 Max</x:v>
      </x:c>
      <x:c r="D46" s="12" t="str">
        <x:v>Base / standard listing</x:v>
      </x:c>
      <x:c r="E46" s="12" t="str">
        <x:v>Resin</x:v>
      </x:c>
      <x:c r="F46" s="12" t="str">
        <x:v>New listing</x:v>
      </x:c>
      <x:c r="G46" s="12" t="n">
        <x:v>1</x:v>
      </x:c>
      <x:c r="H46" s="16" t="n">
        <x:v>849</x:v>
      </x:c>
      <x:c r="I46" s="16"/>
      <x:c r="J46" s="16"/>
      <x:c r="K46" s="16" t="n">
        <x:v>999</x:v>
      </x:c>
      <x:c r="L46" s="12" t="str">
        <x:v>Medium - advertised snapshot</x:v>
      </x:c>
      <x:c r="M46" s="12" t="str">
        <x:v>MSLA</x:v>
      </x:c>
      <x:c r="N46" s="12" t="str">
        <x:v>285.5 x 214 x 300</x:v>
      </x:c>
      <x:c r="O46" s="12"/>
      <x:c r="P46" s="12" t="str">
        <x:v>Unknown</x:v>
      </x:c>
      <x:c r="Q46" s="12"/>
      <x:c r="R46" s="12" t="str">
        <x:v>Hardware revision and launch timing not verified</x:v>
      </x:c>
      <x:c r="S46" s="12" t="str">
        <x:v>Not fully coded</x:v>
      </x:c>
      <x:c r="T46" s="12"/>
      <x:c r="U46" s="12"/>
      <x:c r="V46" s="12"/>
      <x:c r="W46" s="12"/>
      <x:c r="X46" s="12" t="str">
        <x:v>Not estimable</x:v>
      </x:c>
      <x:c r="Y46" s="12" t="str">
        <x:v>No matched U.S. model/revision exposure obtained</x:v>
      </x:c>
      <x:c r="Z46" s="12"/>
      <x:c r="AA46" s="12" t="str">
        <x:f>IF(COUNTIF('Owner evidence'!$C$2:$C$29,$C46)=0,"",COUNTIF('Owner evidence'!$C$2:$C$29,$C46))</x:f>
      </x:c>
      <x:c r="AB46" s="12" t="str">
        <x:f>IF(COUNTIF('Owner evidence'!$C$2:$C$29,$C46)=0,"",SUMIF('Owner evidence'!$C$2:$C$29,$C46,'Owner evidence'!$N$2:$N$29))</x:f>
      </x:c>
      <x:c r="AC46" s="12" t="str">
        <x:f>IF(COUNTIF('Owner evidence'!$C$2:$C$29,$C46)=0,"",SUMIF('Owner evidence'!$C$2:$C$29,$C46,'Owner evidence'!$O$2:$O$29))</x:f>
      </x:c>
      <x:c r="AD46" s="12" t="str">
        <x:f>IF(COUNTIF('Owner evidence'!$C$2:$C$29,$C46)=0,"",SUMIF('Owner evidence'!$C$2:$C$29,$C46,'Owner evidence'!$P$2:$P$29))</x:f>
      </x:c>
      <x:c r="AE46" s="12" t="str">
        <x:f>IF(COUNTIF('Owner evidence'!$C$2:$C$29,$C46)=0,"",SUMIF('Owner evidence'!$C$2:$C$29,$C46,'Owner evidence'!$U$2:$U$29))</x:f>
      </x:c>
      <x:c r="AF46" s="12" t="str">
        <x:f>IF(COUNTIF('Owner evidence'!$C$2:$C$29,$C46)=0,"",SUMIF('Owner evidence'!$C$2:$C$29,$C46,'Owner evidence'!$W$2:$W$29))</x:f>
      </x:c>
      <x:c r="AG46" s="12" t="str">
        <x:f>IF(COUNTIF('Owner evidence'!$C$2:$C$29,$C46)=0,"",SUMIF('Owner evidence'!$C$2:$C$29,$C46,'Owner evidence'!$X$2:$X$29))</x:f>
      </x:c>
      <x:c r="AH46" s="12"/>
      <x:c r="AI46" s="12"/>
      <x:c r="AJ46" s="12"/>
      <x:c r="AK46" s="12"/>
      <x:c r="AL46" s="12"/>
      <x:c r="AM46" s="12"/>
      <x:c r="AN46" s="12"/>
      <x:c r="AO46" s="12"/>
      <x:c r="AP46" s="12"/>
      <x:c r="AQ46" s="12" t="str">
        <x:v>INSUFFICIENT DATA</x:v>
      </x:c>
      <x:c r="AR46" s="12" t="str">
        <x:v>INSUFFICIENT DATA for population inference</x:v>
      </x:c>
      <x:c r="AS46" s="12" t="str"/>
      <x:c r="AT46" s="12" t="str">
        <x:v>Advertised USD price; tax, shipping and optional consumables excluded</x:v>
      </x:c>
      <x:c r="AU46" s="12" t="str"/>
      <x:c r="AV46" s="12" t="str">
        <x:v>C09</x:v>
      </x:c>
      <x:c r="AW46" s="12" t="str">
        <x:v>https://us.anycubic3d.com/collections/3d-printers</x:v>
      </x:c>
      <x:c r="AX46" s="12" t="str">
        <x:v>C09</x:v>
      </x:c>
      <x:c r="AY46" s="12" t="str"/>
      <x:c r="AZ46" s="12"/>
      <x:c r="BA46" s="12"/>
      <x:c r="BB46" s="12"/>
    </x:row>
    <x:row r="47" ht="42" customHeight="1">
      <x:c r="A47" s="12" t="str">
        <x:v>M046</x:v>
      </x:c>
      <x:c r="B47" s="12" t="str">
        <x:v>Anycubic</x:v>
      </x:c>
      <x:c r="C47" s="12" t="str">
        <x:v>Photon P1</x:v>
      </x:c>
      <x:c r="D47" s="12" t="str">
        <x:v>Base / standard listing</x:v>
      </x:c>
      <x:c r="E47" s="12" t="str">
        <x:v>Resin</x:v>
      </x:c>
      <x:c r="F47" s="12" t="str">
        <x:v>New listing</x:v>
      </x:c>
      <x:c r="G47" s="12" t="n">
        <x:v>1</x:v>
      </x:c>
      <x:c r="H47" s="16" t="n">
        <x:v>499</x:v>
      </x:c>
      <x:c r="I47" s="16"/>
      <x:c r="J47" s="16"/>
      <x:c r="K47" s="16" t="n">
        <x:v>699</x:v>
      </x:c>
      <x:c r="L47" s="12" t="str">
        <x:v>Medium - advertised snapshot</x:v>
      </x:c>
      <x:c r="M47" s="12" t="str">
        <x:v>MSLA</x:v>
      </x:c>
      <x:c r="N47" s="12" t="str">
        <x:v>223 x 126 x 230</x:v>
      </x:c>
      <x:c r="O47" s="12"/>
      <x:c r="P47" s="12" t="str">
        <x:v>Unknown</x:v>
      </x:c>
      <x:c r="Q47" s="12"/>
      <x:c r="R47" s="12" t="str">
        <x:v>Hardware revision and launch timing not verified</x:v>
      </x:c>
      <x:c r="S47" s="12" t="str">
        <x:v>Not fully coded</x:v>
      </x:c>
      <x:c r="T47" s="12"/>
      <x:c r="U47" s="12"/>
      <x:c r="V47" s="12"/>
      <x:c r="W47" s="12"/>
      <x:c r="X47" s="12" t="str">
        <x:v>Not estimable</x:v>
      </x:c>
      <x:c r="Y47" s="12" t="str">
        <x:v>No matched U.S. model/revision exposure obtained</x:v>
      </x:c>
      <x:c r="Z47" s="12"/>
      <x:c r="AA47" s="12" t="str">
        <x:f>IF(COUNTIF('Owner evidence'!$C$2:$C$29,$C47)=0,"",COUNTIF('Owner evidence'!$C$2:$C$29,$C47))</x:f>
      </x:c>
      <x:c r="AB47" s="12" t="str">
        <x:f>IF(COUNTIF('Owner evidence'!$C$2:$C$29,$C47)=0,"",SUMIF('Owner evidence'!$C$2:$C$29,$C47,'Owner evidence'!$N$2:$N$29))</x:f>
      </x:c>
      <x:c r="AC47" s="12" t="str">
        <x:f>IF(COUNTIF('Owner evidence'!$C$2:$C$29,$C47)=0,"",SUMIF('Owner evidence'!$C$2:$C$29,$C47,'Owner evidence'!$O$2:$O$29))</x:f>
      </x:c>
      <x:c r="AD47" s="12" t="str">
        <x:f>IF(COUNTIF('Owner evidence'!$C$2:$C$29,$C47)=0,"",SUMIF('Owner evidence'!$C$2:$C$29,$C47,'Owner evidence'!$P$2:$P$29))</x:f>
      </x:c>
      <x:c r="AE47" s="12" t="str">
        <x:f>IF(COUNTIF('Owner evidence'!$C$2:$C$29,$C47)=0,"",SUMIF('Owner evidence'!$C$2:$C$29,$C47,'Owner evidence'!$U$2:$U$29))</x:f>
      </x:c>
      <x:c r="AF47" s="12" t="str">
        <x:f>IF(COUNTIF('Owner evidence'!$C$2:$C$29,$C47)=0,"",SUMIF('Owner evidence'!$C$2:$C$29,$C47,'Owner evidence'!$W$2:$W$29))</x:f>
      </x:c>
      <x:c r="AG47" s="12" t="str">
        <x:f>IF(COUNTIF('Owner evidence'!$C$2:$C$29,$C47)=0,"",SUMIF('Owner evidence'!$C$2:$C$29,$C47,'Owner evidence'!$X$2:$X$29))</x:f>
      </x:c>
      <x:c r="AH47" s="12"/>
      <x:c r="AI47" s="12"/>
      <x:c r="AJ47" s="12"/>
      <x:c r="AK47" s="12"/>
      <x:c r="AL47" s="12"/>
      <x:c r="AM47" s="12"/>
      <x:c r="AN47" s="12"/>
      <x:c r="AO47" s="12"/>
      <x:c r="AP47" s="12"/>
      <x:c r="AQ47" s="12" t="str">
        <x:v>INSUFFICIENT DATA</x:v>
      </x:c>
      <x:c r="AR47" s="12" t="str">
        <x:v>INSUFFICIENT DATA for population inference</x:v>
      </x:c>
      <x:c r="AS47" s="12" t="str">
        <x:v>Dual-color platform package $519</x:v>
      </x:c>
      <x:c r="AT47" s="12" t="str">
        <x:v>Advertised USD price; tax, shipping and optional consumables excluded</x:v>
      </x:c>
      <x:c r="AU47" s="12" t="str"/>
      <x:c r="AV47" s="12" t="str">
        <x:v>C09</x:v>
      </x:c>
      <x:c r="AW47" s="12" t="str">
        <x:v>https://us.anycubic3d.com/collections/3d-printers</x:v>
      </x:c>
      <x:c r="AX47" s="12" t="str">
        <x:v>C09</x:v>
      </x:c>
      <x:c r="AY47" s="12" t="str"/>
      <x:c r="AZ47" s="12"/>
      <x:c r="BA47" s="12"/>
      <x:c r="BB47" s="12"/>
    </x:row>
    <x:row r="48" ht="42" customHeight="1">
      <x:c r="A48" s="12" t="str">
        <x:v>M047</x:v>
      </x:c>
      <x:c r="B48" s="12" t="str">
        <x:v>Anycubic</x:v>
      </x:c>
      <x:c r="C48" s="12" t="str">
        <x:v>Photon Mono M7 Max</x:v>
      </x:c>
      <x:c r="D48" s="12" t="str">
        <x:v>Base / standard listing</x:v>
      </x:c>
      <x:c r="E48" s="12" t="str">
        <x:v>Resin</x:v>
      </x:c>
      <x:c r="F48" s="12" t="str">
        <x:v>New listing</x:v>
      </x:c>
      <x:c r="G48" s="12" t="n">
        <x:v>1</x:v>
      </x:c>
      <x:c r="H48" s="16" t="n">
        <x:v>649</x:v>
      </x:c>
      <x:c r="I48" s="16"/>
      <x:c r="J48" s="16"/>
      <x:c r="K48" s="16" t="n">
        <x:v>899</x:v>
      </x:c>
      <x:c r="L48" s="12" t="str">
        <x:v>Medium - advertised snapshot</x:v>
      </x:c>
      <x:c r="M48" s="12" t="str">
        <x:v>MSLA</x:v>
      </x:c>
      <x:c r="N48" s="12" t="str">
        <x:v>298 x 164 x 300</x:v>
      </x:c>
      <x:c r="O48" s="12"/>
      <x:c r="P48" s="12" t="str">
        <x:v>Unknown</x:v>
      </x:c>
      <x:c r="Q48" s="12"/>
      <x:c r="R48" s="12" t="str">
        <x:v>Hardware revision and launch timing not verified</x:v>
      </x:c>
      <x:c r="S48" s="12" t="str">
        <x:v>Not fully coded</x:v>
      </x:c>
      <x:c r="T48" s="12"/>
      <x:c r="U48" s="12"/>
      <x:c r="V48" s="12"/>
      <x:c r="W48" s="12"/>
      <x:c r="X48" s="12" t="str">
        <x:v>Not estimable</x:v>
      </x:c>
      <x:c r="Y48" s="12" t="str">
        <x:v>No matched U.S. model/revision exposure obtained</x:v>
      </x:c>
      <x:c r="Z48" s="12"/>
      <x:c r="AA48" s="12" t="str">
        <x:f>IF(COUNTIF('Owner evidence'!$C$2:$C$29,$C48)=0,"",COUNTIF('Owner evidence'!$C$2:$C$29,$C48))</x:f>
      </x:c>
      <x:c r="AB48" s="12" t="str">
        <x:f>IF(COUNTIF('Owner evidence'!$C$2:$C$29,$C48)=0,"",SUMIF('Owner evidence'!$C$2:$C$29,$C48,'Owner evidence'!$N$2:$N$29))</x:f>
      </x:c>
      <x:c r="AC48" s="12" t="str">
        <x:f>IF(COUNTIF('Owner evidence'!$C$2:$C$29,$C48)=0,"",SUMIF('Owner evidence'!$C$2:$C$29,$C48,'Owner evidence'!$O$2:$O$29))</x:f>
      </x:c>
      <x:c r="AD48" s="12" t="str">
        <x:f>IF(COUNTIF('Owner evidence'!$C$2:$C$29,$C48)=0,"",SUMIF('Owner evidence'!$C$2:$C$29,$C48,'Owner evidence'!$P$2:$P$29))</x:f>
      </x:c>
      <x:c r="AE48" s="12" t="str">
        <x:f>IF(COUNTIF('Owner evidence'!$C$2:$C$29,$C48)=0,"",SUMIF('Owner evidence'!$C$2:$C$29,$C48,'Owner evidence'!$U$2:$U$29))</x:f>
      </x:c>
      <x:c r="AF48" s="12" t="str">
        <x:f>IF(COUNTIF('Owner evidence'!$C$2:$C$29,$C48)=0,"",SUMIF('Owner evidence'!$C$2:$C$29,$C48,'Owner evidence'!$W$2:$W$29))</x:f>
      </x:c>
      <x:c r="AG48" s="12" t="str">
        <x:f>IF(COUNTIF('Owner evidence'!$C$2:$C$29,$C48)=0,"",SUMIF('Owner evidence'!$C$2:$C$29,$C48,'Owner evidence'!$X$2:$X$29))</x:f>
      </x:c>
      <x:c r="AH48" s="12"/>
      <x:c r="AI48" s="12"/>
      <x:c r="AJ48" s="12"/>
      <x:c r="AK48" s="12"/>
      <x:c r="AL48" s="12"/>
      <x:c r="AM48" s="12"/>
      <x:c r="AN48" s="12"/>
      <x:c r="AO48" s="12"/>
      <x:c r="AP48" s="12"/>
      <x:c r="AQ48" s="12" t="str">
        <x:v>INSUFFICIENT DATA</x:v>
      </x:c>
      <x:c r="AR48" s="12" t="str">
        <x:v>INSUFFICIENT DATA for population inference</x:v>
      </x:c>
      <x:c r="AS48" s="12" t="str"/>
      <x:c r="AT48" s="12" t="str">
        <x:v>Advertised USD price; tax, shipping and optional consumables excluded</x:v>
      </x:c>
      <x:c r="AU48" s="12" t="str"/>
      <x:c r="AV48" s="12" t="str">
        <x:v>C09</x:v>
      </x:c>
      <x:c r="AW48" s="12" t="str">
        <x:v>https://us.anycubic3d.com/collections/3d-printers</x:v>
      </x:c>
      <x:c r="AX48" s="12" t="str">
        <x:v>C09</x:v>
      </x:c>
      <x:c r="AY48" s="12" t="str"/>
      <x:c r="AZ48" s="12"/>
      <x:c r="BA48" s="12"/>
      <x:c r="BB48" s="12"/>
    </x:row>
    <x:row r="49" ht="42" customHeight="1">
      <x:c r="A49" s="12" t="str">
        <x:v>M048</x:v>
      </x:c>
      <x:c r="B49" s="12" t="str">
        <x:v>Anycubic</x:v>
      </x:c>
      <x:c r="C49" s="12" t="str">
        <x:v>Photon Mono M7 Pro</x:v>
      </x:c>
      <x:c r="D49" s="12" t="str">
        <x:v>Base / standard listing</x:v>
      </x:c>
      <x:c r="E49" s="12" t="str">
        <x:v>Resin</x:v>
      </x:c>
      <x:c r="F49" s="12" t="str">
        <x:v>New listing</x:v>
      </x:c>
      <x:c r="G49" s="12" t="n">
        <x:v>1</x:v>
      </x:c>
      <x:c r="H49" s="16" t="n">
        <x:v>459</x:v>
      </x:c>
      <x:c r="I49" s="16"/>
      <x:c r="J49" s="16"/>
      <x:c r="K49" s="16" t="n">
        <x:v>669</x:v>
      </x:c>
      <x:c r="L49" s="12" t="str">
        <x:v>Medium - advertised snapshot</x:v>
      </x:c>
      <x:c r="M49" s="12" t="str">
        <x:v>MSLA</x:v>
      </x:c>
      <x:c r="N49" s="12" t="str">
        <x:v>223 x 126 x 230</x:v>
      </x:c>
      <x:c r="O49" s="12"/>
      <x:c r="P49" s="12" t="str">
        <x:v>Unknown</x:v>
      </x:c>
      <x:c r="Q49" s="12"/>
      <x:c r="R49" s="12" t="str">
        <x:v>Hardware revision and launch timing not verified</x:v>
      </x:c>
      <x:c r="S49" s="12" t="str">
        <x:v>Not fully coded</x:v>
      </x:c>
      <x:c r="T49" s="12"/>
      <x:c r="U49" s="12"/>
      <x:c r="V49" s="12"/>
      <x:c r="W49" s="12"/>
      <x:c r="X49" s="12" t="str">
        <x:v>Not estimable</x:v>
      </x:c>
      <x:c r="Y49" s="12" t="str">
        <x:v>No matched U.S. model/revision exposure obtained</x:v>
      </x:c>
      <x:c r="Z49" s="12"/>
      <x:c r="AA49" s="12" t="str">
        <x:f>IF(COUNTIF('Owner evidence'!$C$2:$C$29,$C49)=0,"",COUNTIF('Owner evidence'!$C$2:$C$29,$C49))</x:f>
      </x:c>
      <x:c r="AB49" s="12" t="str">
        <x:f>IF(COUNTIF('Owner evidence'!$C$2:$C$29,$C49)=0,"",SUMIF('Owner evidence'!$C$2:$C$29,$C49,'Owner evidence'!$N$2:$N$29))</x:f>
      </x:c>
      <x:c r="AC49" s="12" t="str">
        <x:f>IF(COUNTIF('Owner evidence'!$C$2:$C$29,$C49)=0,"",SUMIF('Owner evidence'!$C$2:$C$29,$C49,'Owner evidence'!$O$2:$O$29))</x:f>
      </x:c>
      <x:c r="AD49" s="12" t="str">
        <x:f>IF(COUNTIF('Owner evidence'!$C$2:$C$29,$C49)=0,"",SUMIF('Owner evidence'!$C$2:$C$29,$C49,'Owner evidence'!$P$2:$P$29))</x:f>
      </x:c>
      <x:c r="AE49" s="12" t="str">
        <x:f>IF(COUNTIF('Owner evidence'!$C$2:$C$29,$C49)=0,"",SUMIF('Owner evidence'!$C$2:$C$29,$C49,'Owner evidence'!$U$2:$U$29))</x:f>
      </x:c>
      <x:c r="AF49" s="12" t="str">
        <x:f>IF(COUNTIF('Owner evidence'!$C$2:$C$29,$C49)=0,"",SUMIF('Owner evidence'!$C$2:$C$29,$C49,'Owner evidence'!$W$2:$W$29))</x:f>
      </x:c>
      <x:c r="AG49" s="12" t="str">
        <x:f>IF(COUNTIF('Owner evidence'!$C$2:$C$29,$C49)=0,"",SUMIF('Owner evidence'!$C$2:$C$29,$C49,'Owner evidence'!$X$2:$X$29))</x:f>
      </x:c>
      <x:c r="AH49" s="12"/>
      <x:c r="AI49" s="12"/>
      <x:c r="AJ49" s="12"/>
      <x:c r="AK49" s="12"/>
      <x:c r="AL49" s="12"/>
      <x:c r="AM49" s="12"/>
      <x:c r="AN49" s="12"/>
      <x:c r="AO49" s="12"/>
      <x:c r="AP49" s="12"/>
      <x:c r="AQ49" s="12" t="str">
        <x:v>INSUFFICIENT DATA</x:v>
      </x:c>
      <x:c r="AR49" s="12" t="str">
        <x:v>INSUFFICIENT DATA for population inference</x:v>
      </x:c>
      <x:c r="AS49" s="12" t="str"/>
      <x:c r="AT49" s="12" t="str">
        <x:v>Advertised USD price; tax, shipping and optional consumables excluded</x:v>
      </x:c>
      <x:c r="AU49" s="12" t="str"/>
      <x:c r="AV49" s="12" t="str">
        <x:v>C09</x:v>
      </x:c>
      <x:c r="AW49" s="12" t="str">
        <x:v>https://us.anycubic3d.com/collections/3d-printers</x:v>
      </x:c>
      <x:c r="AX49" s="12" t="str">
        <x:v>C09</x:v>
      </x:c>
      <x:c r="AY49" s="12" t="str"/>
      <x:c r="AZ49" s="12"/>
      <x:c r="BA49" s="12"/>
      <x:c r="BB49" s="12"/>
    </x:row>
    <x:row r="50" ht="42" customHeight="1">
      <x:c r="A50" s="12" t="str">
        <x:v>M049</x:v>
      </x:c>
      <x:c r="B50" s="12" t="str">
        <x:v>Anycubic</x:v>
      </x:c>
      <x:c r="C50" s="12" t="str">
        <x:v>Photon Mono M7</x:v>
      </x:c>
      <x:c r="D50" s="12" t="str">
        <x:v>Base / standard listing</x:v>
      </x:c>
      <x:c r="E50" s="12" t="str">
        <x:v>Resin</x:v>
      </x:c>
      <x:c r="F50" s="12" t="str">
        <x:v>New listing</x:v>
      </x:c>
      <x:c r="G50" s="12" t="n">
        <x:v>1</x:v>
      </x:c>
      <x:c r="H50" s="16" t="n">
        <x:v>389</x:v>
      </x:c>
      <x:c r="I50" s="16"/>
      <x:c r="J50" s="16"/>
      <x:c r="K50" s="16" t="n">
        <x:v>519</x:v>
      </x:c>
      <x:c r="L50" s="12" t="str">
        <x:v>Medium - advertised snapshot</x:v>
      </x:c>
      <x:c r="M50" s="12" t="str">
        <x:v>MSLA</x:v>
      </x:c>
      <x:c r="N50" s="12" t="str">
        <x:v>223 x 126 x 230</x:v>
      </x:c>
      <x:c r="O50" s="12"/>
      <x:c r="P50" s="12" t="str">
        <x:v>Unknown</x:v>
      </x:c>
      <x:c r="Q50" s="12"/>
      <x:c r="R50" s="12" t="str">
        <x:v>Hardware revision and launch timing not verified</x:v>
      </x:c>
      <x:c r="S50" s="12" t="str">
        <x:v>Not fully coded</x:v>
      </x:c>
      <x:c r="T50" s="12"/>
      <x:c r="U50" s="12"/>
      <x:c r="V50" s="12"/>
      <x:c r="W50" s="12"/>
      <x:c r="X50" s="12" t="str">
        <x:v>Not estimable</x:v>
      </x:c>
      <x:c r="Y50" s="12" t="str">
        <x:v>No matched U.S. model/revision exposure obtained</x:v>
      </x:c>
      <x:c r="Z50" s="12"/>
      <x:c r="AA50" s="12" t="str">
        <x:f>IF(COUNTIF('Owner evidence'!$C$2:$C$29,$C50)=0,"",COUNTIF('Owner evidence'!$C$2:$C$29,$C50))</x:f>
      </x:c>
      <x:c r="AB50" s="12" t="str">
        <x:f>IF(COUNTIF('Owner evidence'!$C$2:$C$29,$C50)=0,"",SUMIF('Owner evidence'!$C$2:$C$29,$C50,'Owner evidence'!$N$2:$N$29))</x:f>
      </x:c>
      <x:c r="AC50" s="12" t="str">
        <x:f>IF(COUNTIF('Owner evidence'!$C$2:$C$29,$C50)=0,"",SUMIF('Owner evidence'!$C$2:$C$29,$C50,'Owner evidence'!$O$2:$O$29))</x:f>
      </x:c>
      <x:c r="AD50" s="12" t="str">
        <x:f>IF(COUNTIF('Owner evidence'!$C$2:$C$29,$C50)=0,"",SUMIF('Owner evidence'!$C$2:$C$29,$C50,'Owner evidence'!$P$2:$P$29))</x:f>
      </x:c>
      <x:c r="AE50" s="12" t="str">
        <x:f>IF(COUNTIF('Owner evidence'!$C$2:$C$29,$C50)=0,"",SUMIF('Owner evidence'!$C$2:$C$29,$C50,'Owner evidence'!$U$2:$U$29))</x:f>
      </x:c>
      <x:c r="AF50" s="12" t="str">
        <x:f>IF(COUNTIF('Owner evidence'!$C$2:$C$29,$C50)=0,"",SUMIF('Owner evidence'!$C$2:$C$29,$C50,'Owner evidence'!$W$2:$W$29))</x:f>
      </x:c>
      <x:c r="AG50" s="12" t="str">
        <x:f>IF(COUNTIF('Owner evidence'!$C$2:$C$29,$C50)=0,"",SUMIF('Owner evidence'!$C$2:$C$29,$C50,'Owner evidence'!$X$2:$X$29))</x:f>
      </x:c>
      <x:c r="AH50" s="12"/>
      <x:c r="AI50" s="12"/>
      <x:c r="AJ50" s="12"/>
      <x:c r="AK50" s="12"/>
      <x:c r="AL50" s="12"/>
      <x:c r="AM50" s="12"/>
      <x:c r="AN50" s="12"/>
      <x:c r="AO50" s="12"/>
      <x:c r="AP50" s="12"/>
      <x:c r="AQ50" s="12" t="str">
        <x:v>INSUFFICIENT DATA</x:v>
      </x:c>
      <x:c r="AR50" s="12" t="str">
        <x:v>INSUFFICIENT DATA for population inference</x:v>
      </x:c>
      <x:c r="AS50" s="12" t="str"/>
      <x:c r="AT50" s="12" t="str">
        <x:v>Advertised USD price; tax, shipping and optional consumables excluded</x:v>
      </x:c>
      <x:c r="AU50" s="12" t="str"/>
      <x:c r="AV50" s="12" t="str">
        <x:v>C09</x:v>
      </x:c>
      <x:c r="AW50" s="12" t="str">
        <x:v>https://us.anycubic3d.com/collections/3d-printers</x:v>
      </x:c>
      <x:c r="AX50" s="12" t="str">
        <x:v>C09</x:v>
      </x:c>
      <x:c r="AY50" s="12" t="str"/>
      <x:c r="AZ50" s="12"/>
      <x:c r="BA50" s="12"/>
      <x:c r="BB50" s="12"/>
    </x:row>
    <x:row r="51" ht="42" customHeight="1">
      <x:c r="A51" s="12" t="str">
        <x:v>M050</x:v>
      </x:c>
      <x:c r="B51" s="12" t="str">
        <x:v>Anycubic</x:v>
      </x:c>
      <x:c r="C51" s="12" t="str">
        <x:v>Photon Mono 4 Ultra</x:v>
      </x:c>
      <x:c r="D51" s="12" t="str">
        <x:v>Base / standard listing</x:v>
      </x:c>
      <x:c r="E51" s="12" t="str">
        <x:v>Resin</x:v>
      </x:c>
      <x:c r="F51" s="12" t="str">
        <x:v>New listing</x:v>
      </x:c>
      <x:c r="G51" s="12" t="n">
        <x:v>1</x:v>
      </x:c>
      <x:c r="H51" s="16" t="n">
        <x:v>279</x:v>
      </x:c>
      <x:c r="I51" s="16"/>
      <x:c r="J51" s="16"/>
      <x:c r="K51" s="16" t="n">
        <x:v>299</x:v>
      </x:c>
      <x:c r="L51" s="12" t="str">
        <x:v>Medium - advertised snapshot</x:v>
      </x:c>
      <x:c r="M51" s="12" t="str">
        <x:v>MSLA</x:v>
      </x:c>
      <x:c r="N51" s="12" t="str">
        <x:v>153.4 x 87 x 165</x:v>
      </x:c>
      <x:c r="O51" s="12"/>
      <x:c r="P51" s="12" t="str">
        <x:v>Unknown</x:v>
      </x:c>
      <x:c r="Q51" s="12"/>
      <x:c r="R51" s="12" t="str">
        <x:v>Hardware revision and launch timing not verified</x:v>
      </x:c>
      <x:c r="S51" s="12" t="str">
        <x:v>Not fully coded</x:v>
      </x:c>
      <x:c r="T51" s="12"/>
      <x:c r="U51" s="12"/>
      <x:c r="V51" s="12"/>
      <x:c r="W51" s="12"/>
      <x:c r="X51" s="12" t="str">
        <x:v>Not estimable</x:v>
      </x:c>
      <x:c r="Y51" s="12" t="str">
        <x:v>No matched U.S. model/revision exposure obtained</x:v>
      </x:c>
      <x:c r="Z51" s="12"/>
      <x:c r="AA51" s="12" t="str">
        <x:f>IF(COUNTIF('Owner evidence'!$C$2:$C$29,$C51)=0,"",COUNTIF('Owner evidence'!$C$2:$C$29,$C51))</x:f>
      </x:c>
      <x:c r="AB51" s="12" t="str">
        <x:f>IF(COUNTIF('Owner evidence'!$C$2:$C$29,$C51)=0,"",SUMIF('Owner evidence'!$C$2:$C$29,$C51,'Owner evidence'!$N$2:$N$29))</x:f>
      </x:c>
      <x:c r="AC51" s="12" t="str">
        <x:f>IF(COUNTIF('Owner evidence'!$C$2:$C$29,$C51)=0,"",SUMIF('Owner evidence'!$C$2:$C$29,$C51,'Owner evidence'!$O$2:$O$29))</x:f>
      </x:c>
      <x:c r="AD51" s="12" t="str">
        <x:f>IF(COUNTIF('Owner evidence'!$C$2:$C$29,$C51)=0,"",SUMIF('Owner evidence'!$C$2:$C$29,$C51,'Owner evidence'!$P$2:$P$29))</x:f>
      </x:c>
      <x:c r="AE51" s="12" t="str">
        <x:f>IF(COUNTIF('Owner evidence'!$C$2:$C$29,$C51)=0,"",SUMIF('Owner evidence'!$C$2:$C$29,$C51,'Owner evidence'!$U$2:$U$29))</x:f>
      </x:c>
      <x:c r="AF51" s="12" t="str">
        <x:f>IF(COUNTIF('Owner evidence'!$C$2:$C$29,$C51)=0,"",SUMIF('Owner evidence'!$C$2:$C$29,$C51,'Owner evidence'!$W$2:$W$29))</x:f>
      </x:c>
      <x:c r="AG51" s="12" t="str">
        <x:f>IF(COUNTIF('Owner evidence'!$C$2:$C$29,$C51)=0,"",SUMIF('Owner evidence'!$C$2:$C$29,$C51,'Owner evidence'!$X$2:$X$29))</x:f>
      </x:c>
      <x:c r="AH51" s="12"/>
      <x:c r="AI51" s="12"/>
      <x:c r="AJ51" s="12"/>
      <x:c r="AK51" s="12"/>
      <x:c r="AL51" s="12"/>
      <x:c r="AM51" s="12"/>
      <x:c r="AN51" s="12"/>
      <x:c r="AO51" s="12"/>
      <x:c r="AP51" s="12"/>
      <x:c r="AQ51" s="12" t="str">
        <x:v>INSUFFICIENT DATA</x:v>
      </x:c>
      <x:c r="AR51" s="12" t="str">
        <x:v>INSUFFICIENT DATA for population inference</x:v>
      </x:c>
      <x:c r="AS51" s="12" t="str"/>
      <x:c r="AT51" s="12" t="str">
        <x:v>Advertised USD price; tax, shipping and optional consumables excluded</x:v>
      </x:c>
      <x:c r="AU51" s="12" t="str"/>
      <x:c r="AV51" s="12" t="str">
        <x:v>C09</x:v>
      </x:c>
      <x:c r="AW51" s="12" t="str">
        <x:v>https://us.anycubic3d.com/collections/3d-printers</x:v>
      </x:c>
      <x:c r="AX51" s="12" t="str">
        <x:v>C09</x:v>
      </x:c>
      <x:c r="AY51" s="12" t="str"/>
      <x:c r="AZ51" s="12"/>
      <x:c r="BA51" s="12"/>
      <x:c r="BB51" s="12"/>
    </x:row>
    <x:row r="52" ht="42" customHeight="1">
      <x:c r="A52" s="12" t="str">
        <x:v>M051</x:v>
      </x:c>
      <x:c r="B52" s="12" t="str">
        <x:v>Anycubic</x:v>
      </x:c>
      <x:c r="C52" s="12" t="str">
        <x:v>Photon Mono 4</x:v>
      </x:c>
      <x:c r="D52" s="12" t="str">
        <x:v>Base / standard listing</x:v>
      </x:c>
      <x:c r="E52" s="12" t="str">
        <x:v>Resin</x:v>
      </x:c>
      <x:c r="F52" s="12" t="str">
        <x:v>New listing</x:v>
      </x:c>
      <x:c r="G52" s="12" t="n">
        <x:v>1</x:v>
      </x:c>
      <x:c r="H52" s="16" t="n">
        <x:v>169</x:v>
      </x:c>
      <x:c r="I52" s="16"/>
      <x:c r="J52" s="16"/>
      <x:c r="K52" s="16" t="n">
        <x:v>219</x:v>
      </x:c>
      <x:c r="L52" s="12" t="str">
        <x:v>Medium - advertised snapshot</x:v>
      </x:c>
      <x:c r="M52" s="12" t="str">
        <x:v>MSLA</x:v>
      </x:c>
      <x:c r="N52" s="12" t="str">
        <x:v>153.4 x 87 x 165</x:v>
      </x:c>
      <x:c r="O52" s="12"/>
      <x:c r="P52" s="12" t="str">
        <x:v>Unknown</x:v>
      </x:c>
      <x:c r="Q52" s="12"/>
      <x:c r="R52" s="12" t="str">
        <x:v>Hardware revision and launch timing not verified</x:v>
      </x:c>
      <x:c r="S52" s="12" t="str">
        <x:v>Not fully coded</x:v>
      </x:c>
      <x:c r="T52" s="12"/>
      <x:c r="U52" s="12"/>
      <x:c r="V52" s="12"/>
      <x:c r="W52" s="12"/>
      <x:c r="X52" s="12" t="str">
        <x:v>Not estimable</x:v>
      </x:c>
      <x:c r="Y52" s="12" t="str">
        <x:v>No matched U.S. model/revision exposure obtained</x:v>
      </x:c>
      <x:c r="Z52" s="12"/>
      <x:c r="AA52" s="12" t="str">
        <x:f>IF(COUNTIF('Owner evidence'!$C$2:$C$29,$C52)=0,"",COUNTIF('Owner evidence'!$C$2:$C$29,$C52))</x:f>
      </x:c>
      <x:c r="AB52" s="12" t="str">
        <x:f>IF(COUNTIF('Owner evidence'!$C$2:$C$29,$C52)=0,"",SUMIF('Owner evidence'!$C$2:$C$29,$C52,'Owner evidence'!$N$2:$N$29))</x:f>
      </x:c>
      <x:c r="AC52" s="12" t="str">
        <x:f>IF(COUNTIF('Owner evidence'!$C$2:$C$29,$C52)=0,"",SUMIF('Owner evidence'!$C$2:$C$29,$C52,'Owner evidence'!$O$2:$O$29))</x:f>
      </x:c>
      <x:c r="AD52" s="12" t="str">
        <x:f>IF(COUNTIF('Owner evidence'!$C$2:$C$29,$C52)=0,"",SUMIF('Owner evidence'!$C$2:$C$29,$C52,'Owner evidence'!$P$2:$P$29))</x:f>
      </x:c>
      <x:c r="AE52" s="12" t="str">
        <x:f>IF(COUNTIF('Owner evidence'!$C$2:$C$29,$C52)=0,"",SUMIF('Owner evidence'!$C$2:$C$29,$C52,'Owner evidence'!$U$2:$U$29))</x:f>
      </x:c>
      <x:c r="AF52" s="12" t="str">
        <x:f>IF(COUNTIF('Owner evidence'!$C$2:$C$29,$C52)=0,"",SUMIF('Owner evidence'!$C$2:$C$29,$C52,'Owner evidence'!$W$2:$W$29))</x:f>
      </x:c>
      <x:c r="AG52" s="12" t="str">
        <x:f>IF(COUNTIF('Owner evidence'!$C$2:$C$29,$C52)=0,"",SUMIF('Owner evidence'!$C$2:$C$29,$C52,'Owner evidence'!$X$2:$X$29))</x:f>
      </x:c>
      <x:c r="AH52" s="12"/>
      <x:c r="AI52" s="12"/>
      <x:c r="AJ52" s="12"/>
      <x:c r="AK52" s="12"/>
      <x:c r="AL52" s="12"/>
      <x:c r="AM52" s="12"/>
      <x:c r="AN52" s="12"/>
      <x:c r="AO52" s="12"/>
      <x:c r="AP52" s="12"/>
      <x:c r="AQ52" s="12" t="str">
        <x:v>INSUFFICIENT DATA</x:v>
      </x:c>
      <x:c r="AR52" s="12" t="str">
        <x:v>INSUFFICIENT DATA for population inference</x:v>
      </x:c>
      <x:c r="AS52" s="12" t="str"/>
      <x:c r="AT52" s="12" t="str">
        <x:v>Advertised USD price; tax, shipping and optional consumables excluded</x:v>
      </x:c>
      <x:c r="AU52" s="12" t="str"/>
      <x:c r="AV52" s="12" t="str">
        <x:v>C09</x:v>
      </x:c>
      <x:c r="AW52" s="12" t="str">
        <x:v>https://us.anycubic3d.com/collections/3d-printers</x:v>
      </x:c>
      <x:c r="AX52" s="12" t="str">
        <x:v>C09</x:v>
      </x:c>
      <x:c r="AY52" s="12" t="str"/>
      <x:c r="AZ52" s="12"/>
      <x:c r="BA52" s="12"/>
      <x:c r="BB52" s="12"/>
    </x:row>
    <x:row r="53" ht="42" customHeight="1">
      <x:c r="A53" s="12" t="str">
        <x:v>M052</x:v>
      </x:c>
      <x:c r="B53" s="12" t="str">
        <x:v>Elegoo</x:v>
      </x:c>
      <x:c r="C53" s="12" t="str">
        <x:v>Centauri Carbon 2</x:v>
      </x:c>
      <x:c r="D53" s="12" t="str">
        <x:v>Base / standard listing</x:v>
      </x:c>
      <x:c r="E53" s="12" t="str">
        <x:v>FDM/FFF</x:v>
      </x:c>
      <x:c r="F53" s="12" t="str">
        <x:v>New listing</x:v>
      </x:c>
      <x:c r="G53" s="12" t="n">
        <x:v>1</x:v>
      </x:c>
      <x:c r="H53" s="16" t="n">
        <x:v>319</x:v>
      </x:c>
      <x:c r="I53" s="16"/>
      <x:c r="J53" s="16"/>
      <x:c r="K53" s="16" t="n">
        <x:v>359</x:v>
      </x:c>
      <x:c r="L53" s="12" t="str">
        <x:v>Medium - advertised snapshot</x:v>
      </x:c>
      <x:c r="M53" s="12" t="str">
        <x:v>CoreXY</x:v>
      </x:c>
      <x:c r="N53" s="12"/>
      <x:c r="O53" s="12"/>
      <x:c r="P53" s="12" t="str">
        <x:v>Unknown</x:v>
      </x:c>
      <x:c r="Q53" s="12"/>
      <x:c r="R53" s="12" t="str">
        <x:v>Hardware revision and launch timing not verified</x:v>
      </x:c>
      <x:c r="S53" s="12" t="str">
        <x:v>Not fully coded</x:v>
      </x:c>
      <x:c r="T53" s="12"/>
      <x:c r="U53" s="12"/>
      <x:c r="V53" s="12"/>
      <x:c r="W53" s="12"/>
      <x:c r="X53" s="12" t="str">
        <x:v>Not estimable</x:v>
      </x:c>
      <x:c r="Y53" s="12" t="str">
        <x:v>No matched U.S. model/revision exposure obtained</x:v>
      </x:c>
      <x:c r="Z53" s="12"/>
      <x:c r="AA53" s="12" t="str">
        <x:f>IF(COUNTIF('Owner evidence'!$C$2:$C$29,$C53)=0,"",COUNTIF('Owner evidence'!$C$2:$C$29,$C53))</x:f>
      </x:c>
      <x:c r="AB53" s="12" t="str">
        <x:f>IF(COUNTIF('Owner evidence'!$C$2:$C$29,$C53)=0,"",SUMIF('Owner evidence'!$C$2:$C$29,$C53,'Owner evidence'!$N$2:$N$29))</x:f>
      </x:c>
      <x:c r="AC53" s="12" t="str">
        <x:f>IF(COUNTIF('Owner evidence'!$C$2:$C$29,$C53)=0,"",SUMIF('Owner evidence'!$C$2:$C$29,$C53,'Owner evidence'!$O$2:$O$29))</x:f>
      </x:c>
      <x:c r="AD53" s="12" t="str">
        <x:f>IF(COUNTIF('Owner evidence'!$C$2:$C$29,$C53)=0,"",SUMIF('Owner evidence'!$C$2:$C$29,$C53,'Owner evidence'!$P$2:$P$29))</x:f>
      </x:c>
      <x:c r="AE53" s="12" t="str">
        <x:f>IF(COUNTIF('Owner evidence'!$C$2:$C$29,$C53)=0,"",SUMIF('Owner evidence'!$C$2:$C$29,$C53,'Owner evidence'!$U$2:$U$29))</x:f>
      </x:c>
      <x:c r="AF53" s="12" t="str">
        <x:f>IF(COUNTIF('Owner evidence'!$C$2:$C$29,$C53)=0,"",SUMIF('Owner evidence'!$C$2:$C$29,$C53,'Owner evidence'!$W$2:$W$29))</x:f>
      </x:c>
      <x:c r="AG53" s="12" t="str">
        <x:f>IF(COUNTIF('Owner evidence'!$C$2:$C$29,$C53)=0,"",SUMIF('Owner evidence'!$C$2:$C$29,$C53,'Owner evidence'!$X$2:$X$29))</x:f>
      </x:c>
      <x:c r="AH53" s="12"/>
      <x:c r="AI53" s="12"/>
      <x:c r="AJ53" s="12"/>
      <x:c r="AK53" s="12"/>
      <x:c r="AL53" s="12"/>
      <x:c r="AM53" s="12"/>
      <x:c r="AN53" s="12"/>
      <x:c r="AO53" s="12"/>
      <x:c r="AP53" s="12"/>
      <x:c r="AQ53" s="12" t="str">
        <x:v>INSUFFICIENT DATA</x:v>
      </x:c>
      <x:c r="AR53" s="12" t="str">
        <x:v>INSUFFICIENT DATA for population inference</x:v>
      </x:c>
      <x:c r="AS53" s="12" t="str">
        <x:v>Combo $369</x:v>
      </x:c>
      <x:c r="AT53" s="12" t="str">
        <x:v>Advertised USD price; tax, shipping and optional consumables excluded</x:v>
      </x:c>
      <x:c r="AU53" s="12" t="str"/>
      <x:c r="AV53" s="12" t="str">
        <x:v>C10</x:v>
      </x:c>
      <x:c r="AW53" s="12" t="str">
        <x:v>https://us.elegoo.com/collections/3d-printers</x:v>
      </x:c>
      <x:c r="AX53" s="12" t="str"/>
      <x:c r="AY53" s="12" t="str"/>
      <x:c r="AZ53" s="12"/>
      <x:c r="BA53" s="12"/>
      <x:c r="BB53" s="12"/>
    </x:row>
    <x:row r="54" ht="42" customHeight="1">
      <x:c r="A54" s="12" t="str">
        <x:v>M053</x:v>
      </x:c>
      <x:c r="B54" s="12" t="str">
        <x:v>Elegoo</x:v>
      </x:c>
      <x:c r="C54" s="12" t="str">
        <x:v>Centauri 2</x:v>
      </x:c>
      <x:c r="D54" s="12" t="str">
        <x:v>Base / standard listing</x:v>
      </x:c>
      <x:c r="E54" s="12" t="str">
        <x:v>FDM/FFF</x:v>
      </x:c>
      <x:c r="F54" s="12" t="str">
        <x:v>New listing</x:v>
      </x:c>
      <x:c r="G54" s="12" t="n">
        <x:v>1</x:v>
      </x:c>
      <x:c r="H54" s="16" t="n">
        <x:v>259</x:v>
      </x:c>
      <x:c r="I54" s="16"/>
      <x:c r="J54" s="16"/>
      <x:c r="K54" s="16" t="n">
        <x:v>299</x:v>
      </x:c>
      <x:c r="L54" s="12" t="str">
        <x:v>Medium - advertised snapshot</x:v>
      </x:c>
      <x:c r="M54" s="12" t="str">
        <x:v>CoreXY</x:v>
      </x:c>
      <x:c r="N54" s="12"/>
      <x:c r="O54" s="12"/>
      <x:c r="P54" s="12" t="str">
        <x:v>Unknown</x:v>
      </x:c>
      <x:c r="Q54" s="12"/>
      <x:c r="R54" s="12" t="str">
        <x:v>Hardware revision and launch timing not verified</x:v>
      </x:c>
      <x:c r="S54" s="12" t="str">
        <x:v>Not fully coded</x:v>
      </x:c>
      <x:c r="T54" s="12"/>
      <x:c r="U54" s="12"/>
      <x:c r="V54" s="12"/>
      <x:c r="W54" s="12"/>
      <x:c r="X54" s="12" t="str">
        <x:v>Not estimable</x:v>
      </x:c>
      <x:c r="Y54" s="12" t="str">
        <x:v>No matched U.S. model/revision exposure obtained</x:v>
      </x:c>
      <x:c r="Z54" s="12"/>
      <x:c r="AA54" s="12" t="str">
        <x:f>IF(COUNTIF('Owner evidence'!$C$2:$C$29,$C54)=0,"",COUNTIF('Owner evidence'!$C$2:$C$29,$C54))</x:f>
      </x:c>
      <x:c r="AB54" s="12" t="str">
        <x:f>IF(COUNTIF('Owner evidence'!$C$2:$C$29,$C54)=0,"",SUMIF('Owner evidence'!$C$2:$C$29,$C54,'Owner evidence'!$N$2:$N$29))</x:f>
      </x:c>
      <x:c r="AC54" s="12" t="str">
        <x:f>IF(COUNTIF('Owner evidence'!$C$2:$C$29,$C54)=0,"",SUMIF('Owner evidence'!$C$2:$C$29,$C54,'Owner evidence'!$O$2:$O$29))</x:f>
      </x:c>
      <x:c r="AD54" s="12" t="str">
        <x:f>IF(COUNTIF('Owner evidence'!$C$2:$C$29,$C54)=0,"",SUMIF('Owner evidence'!$C$2:$C$29,$C54,'Owner evidence'!$P$2:$P$29))</x:f>
      </x:c>
      <x:c r="AE54" s="12" t="str">
        <x:f>IF(COUNTIF('Owner evidence'!$C$2:$C$29,$C54)=0,"",SUMIF('Owner evidence'!$C$2:$C$29,$C54,'Owner evidence'!$U$2:$U$29))</x:f>
      </x:c>
      <x:c r="AF54" s="12" t="str">
        <x:f>IF(COUNTIF('Owner evidence'!$C$2:$C$29,$C54)=0,"",SUMIF('Owner evidence'!$C$2:$C$29,$C54,'Owner evidence'!$W$2:$W$29))</x:f>
      </x:c>
      <x:c r="AG54" s="12" t="str">
        <x:f>IF(COUNTIF('Owner evidence'!$C$2:$C$29,$C54)=0,"",SUMIF('Owner evidence'!$C$2:$C$29,$C54,'Owner evidence'!$X$2:$X$29))</x:f>
      </x:c>
      <x:c r="AH54" s="12"/>
      <x:c r="AI54" s="12"/>
      <x:c r="AJ54" s="12"/>
      <x:c r="AK54" s="12"/>
      <x:c r="AL54" s="12"/>
      <x:c r="AM54" s="12"/>
      <x:c r="AN54" s="12"/>
      <x:c r="AO54" s="12"/>
      <x:c r="AP54" s="12"/>
      <x:c r="AQ54" s="12" t="str">
        <x:v>INSUFFICIENT DATA</x:v>
      </x:c>
      <x:c r="AR54" s="12" t="str">
        <x:v>INSUFFICIENT DATA for population inference</x:v>
      </x:c>
      <x:c r="AS54" s="12" t="str">
        <x:v>Combo $299</x:v>
      </x:c>
      <x:c r="AT54" s="12" t="str">
        <x:v>Advertised USD price; tax, shipping and optional consumables excluded</x:v>
      </x:c>
      <x:c r="AU54" s="12" t="str"/>
      <x:c r="AV54" s="12" t="str">
        <x:v>C10</x:v>
      </x:c>
      <x:c r="AW54" s="12" t="str">
        <x:v>https://us.elegoo.com/collections/3d-printers</x:v>
      </x:c>
      <x:c r="AX54" s="12" t="str"/>
      <x:c r="AY54" s="12" t="str"/>
      <x:c r="AZ54" s="12"/>
      <x:c r="BA54" s="12"/>
      <x:c r="BB54" s="12"/>
    </x:row>
    <x:row r="55" ht="42" customHeight="1">
      <x:c r="A55" s="12" t="str">
        <x:v>M054</x:v>
      </x:c>
      <x:c r="B55" s="12" t="str">
        <x:v>Elegoo</x:v>
      </x:c>
      <x:c r="C55" s="12" t="str">
        <x:v>Centauri Carbon</x:v>
      </x:c>
      <x:c r="D55" s="12" t="str">
        <x:v>Base / standard listing</x:v>
      </x:c>
      <x:c r="E55" s="12" t="str">
        <x:v>FDM/FFF</x:v>
      </x:c>
      <x:c r="F55" s="12" t="str">
        <x:v>New listing</x:v>
      </x:c>
      <x:c r="G55" s="12" t="n">
        <x:v>1</x:v>
      </x:c>
      <x:c r="H55" s="16" t="n">
        <x:v>309</x:v>
      </x:c>
      <x:c r="I55" s="16"/>
      <x:c r="J55" s="16"/>
      <x:c r="K55" s="16" t="n">
        <x:v>419.99</x:v>
      </x:c>
      <x:c r="L55" s="12" t="str">
        <x:v>Medium - advertised snapshot</x:v>
      </x:c>
      <x:c r="M55" s="12" t="str">
        <x:v>CoreXY</x:v>
      </x:c>
      <x:c r="N55" s="12"/>
      <x:c r="O55" s="12"/>
      <x:c r="P55" s="12" t="str">
        <x:v>Unknown</x:v>
      </x:c>
      <x:c r="Q55" s="12"/>
      <x:c r="R55" s="12" t="str">
        <x:v>Hardware revision and launch timing not verified</x:v>
      </x:c>
      <x:c r="S55" s="12" t="str">
        <x:v>Not fully coded</x:v>
      </x:c>
      <x:c r="T55" s="12"/>
      <x:c r="U55" s="12"/>
      <x:c r="V55" s="12"/>
      <x:c r="W55" s="12"/>
      <x:c r="X55" s="12" t="str">
        <x:v>Not estimable</x:v>
      </x:c>
      <x:c r="Y55" s="12" t="str">
        <x:v>No matched U.S. model/revision exposure obtained</x:v>
      </x:c>
      <x:c r="Z55" s="12"/>
      <x:c r="AA55" s="12" t="str">
        <x:f>IF(COUNTIF('Owner evidence'!$C$2:$C$29,$C55)=0,"",COUNTIF('Owner evidence'!$C$2:$C$29,$C55))</x:f>
      </x:c>
      <x:c r="AB55" s="12" t="str">
        <x:f>IF(COUNTIF('Owner evidence'!$C$2:$C$29,$C55)=0,"",SUMIF('Owner evidence'!$C$2:$C$29,$C55,'Owner evidence'!$N$2:$N$29))</x:f>
      </x:c>
      <x:c r="AC55" s="12" t="str">
        <x:f>IF(COUNTIF('Owner evidence'!$C$2:$C$29,$C55)=0,"",SUMIF('Owner evidence'!$C$2:$C$29,$C55,'Owner evidence'!$O$2:$O$29))</x:f>
      </x:c>
      <x:c r="AD55" s="12" t="str">
        <x:f>IF(COUNTIF('Owner evidence'!$C$2:$C$29,$C55)=0,"",SUMIF('Owner evidence'!$C$2:$C$29,$C55,'Owner evidence'!$P$2:$P$29))</x:f>
      </x:c>
      <x:c r="AE55" s="12" t="str">
        <x:f>IF(COUNTIF('Owner evidence'!$C$2:$C$29,$C55)=0,"",SUMIF('Owner evidence'!$C$2:$C$29,$C55,'Owner evidence'!$U$2:$U$29))</x:f>
      </x:c>
      <x:c r="AF55" s="12" t="str">
        <x:f>IF(COUNTIF('Owner evidence'!$C$2:$C$29,$C55)=0,"",SUMIF('Owner evidence'!$C$2:$C$29,$C55,'Owner evidence'!$W$2:$W$29))</x:f>
      </x:c>
      <x:c r="AG55" s="12" t="str">
        <x:f>IF(COUNTIF('Owner evidence'!$C$2:$C$29,$C55)=0,"",SUMIF('Owner evidence'!$C$2:$C$29,$C55,'Owner evidence'!$X$2:$X$29))</x:f>
      </x:c>
      <x:c r="AH55" s="12"/>
      <x:c r="AI55" s="12"/>
      <x:c r="AJ55" s="12"/>
      <x:c r="AK55" s="12"/>
      <x:c r="AL55" s="12"/>
      <x:c r="AM55" s="12"/>
      <x:c r="AN55" s="12"/>
      <x:c r="AO55" s="12"/>
      <x:c r="AP55" s="12"/>
      <x:c r="AQ55" s="12" t="str">
        <x:v>INSUFFICIENT DATA</x:v>
      </x:c>
      <x:c r="AR55" s="12" t="str">
        <x:v>INSUFFICIENT DATA for population inference</x:v>
      </x:c>
      <x:c r="AS55" s="12" t="str"/>
      <x:c r="AT55" s="12" t="str">
        <x:v>Advertised USD price; tax, shipping and optional consumables excluded</x:v>
      </x:c>
      <x:c r="AU55" s="12" t="str"/>
      <x:c r="AV55" s="12" t="str">
        <x:v>C10</x:v>
      </x:c>
      <x:c r="AW55" s="12" t="str">
        <x:v>https://us.elegoo.com/collections/3d-printers</x:v>
      </x:c>
      <x:c r="AX55" s="12" t="str"/>
      <x:c r="AY55" s="12" t="str"/>
      <x:c r="AZ55" s="12"/>
      <x:c r="BA55" s="12"/>
      <x:c r="BB55" s="12"/>
    </x:row>
    <x:row r="56" ht="42" customHeight="1">
      <x:c r="A56" s="12" t="str">
        <x:v>M055</x:v>
      </x:c>
      <x:c r="B56" s="12" t="str">
        <x:v>Elegoo</x:v>
      </x:c>
      <x:c r="C56" s="12" t="str">
        <x:v>Neptune 4 Max</x:v>
      </x:c>
      <x:c r="D56" s="12" t="str">
        <x:v>Base / standard listing</x:v>
      </x:c>
      <x:c r="E56" s="12" t="str">
        <x:v>FDM/FFF</x:v>
      </x:c>
      <x:c r="F56" s="12" t="str">
        <x:v>New listing</x:v>
      </x:c>
      <x:c r="G56" s="12" t="n">
        <x:v>1</x:v>
      </x:c>
      <x:c r="H56" s="16" t="n">
        <x:v>359</x:v>
      </x:c>
      <x:c r="I56" s="16"/>
      <x:c r="J56" s="16"/>
      <x:c r="K56" s="16" t="n">
        <x:v>559.99</x:v>
      </x:c>
      <x:c r="L56" s="12" t="str">
        <x:v>Medium - advertised snapshot</x:v>
      </x:c>
      <x:c r="M56" s="12" t="str">
        <x:v>Cartesian bedslinger</x:v>
      </x:c>
      <x:c r="N56" s="12"/>
      <x:c r="O56" s="12"/>
      <x:c r="P56" s="12" t="str">
        <x:v>Unknown</x:v>
      </x:c>
      <x:c r="Q56" s="12"/>
      <x:c r="R56" s="12" t="str">
        <x:v>Hardware revision and launch timing not verified</x:v>
      </x:c>
      <x:c r="S56" s="12" t="str">
        <x:v>Not fully coded</x:v>
      </x:c>
      <x:c r="T56" s="12"/>
      <x:c r="U56" s="12"/>
      <x:c r="V56" s="12"/>
      <x:c r="W56" s="12"/>
      <x:c r="X56" s="12" t="str">
        <x:v>Not estimable</x:v>
      </x:c>
      <x:c r="Y56" s="12" t="str">
        <x:v>No matched U.S. model/revision exposure obtained</x:v>
      </x:c>
      <x:c r="Z56" s="12"/>
      <x:c r="AA56" s="12" t="str">
        <x:f>IF(COUNTIF('Owner evidence'!$C$2:$C$29,$C56)=0,"",COUNTIF('Owner evidence'!$C$2:$C$29,$C56))</x:f>
      </x:c>
      <x:c r="AB56" s="12" t="str">
        <x:f>IF(COUNTIF('Owner evidence'!$C$2:$C$29,$C56)=0,"",SUMIF('Owner evidence'!$C$2:$C$29,$C56,'Owner evidence'!$N$2:$N$29))</x:f>
      </x:c>
      <x:c r="AC56" s="12" t="str">
        <x:f>IF(COUNTIF('Owner evidence'!$C$2:$C$29,$C56)=0,"",SUMIF('Owner evidence'!$C$2:$C$29,$C56,'Owner evidence'!$O$2:$O$29))</x:f>
      </x:c>
      <x:c r="AD56" s="12" t="str">
        <x:f>IF(COUNTIF('Owner evidence'!$C$2:$C$29,$C56)=0,"",SUMIF('Owner evidence'!$C$2:$C$29,$C56,'Owner evidence'!$P$2:$P$29))</x:f>
      </x:c>
      <x:c r="AE56" s="12" t="str">
        <x:f>IF(COUNTIF('Owner evidence'!$C$2:$C$29,$C56)=0,"",SUMIF('Owner evidence'!$C$2:$C$29,$C56,'Owner evidence'!$U$2:$U$29))</x:f>
      </x:c>
      <x:c r="AF56" s="12" t="str">
        <x:f>IF(COUNTIF('Owner evidence'!$C$2:$C$29,$C56)=0,"",SUMIF('Owner evidence'!$C$2:$C$29,$C56,'Owner evidence'!$W$2:$W$29))</x:f>
      </x:c>
      <x:c r="AG56" s="12" t="str">
        <x:f>IF(COUNTIF('Owner evidence'!$C$2:$C$29,$C56)=0,"",SUMIF('Owner evidence'!$C$2:$C$29,$C56,'Owner evidence'!$X$2:$X$29))</x:f>
      </x:c>
      <x:c r="AH56" s="12"/>
      <x:c r="AI56" s="12"/>
      <x:c r="AJ56" s="12"/>
      <x:c r="AK56" s="12"/>
      <x:c r="AL56" s="12"/>
      <x:c r="AM56" s="12"/>
      <x:c r="AN56" s="12"/>
      <x:c r="AO56" s="12"/>
      <x:c r="AP56" s="12"/>
      <x:c r="AQ56" s="12" t="str">
        <x:v>INSUFFICIENT DATA</x:v>
      </x:c>
      <x:c r="AR56" s="12" t="str">
        <x:v>INSUFFICIENT DATA for population inference</x:v>
      </x:c>
      <x:c r="AS56" s="12" t="str"/>
      <x:c r="AT56" s="12" t="str">
        <x:v>Advertised USD price; tax, shipping and optional consumables excluded</x:v>
      </x:c>
      <x:c r="AU56" s="12" t="str">
        <x:v>Catalog displays Select; per-variant stock not resolved</x:v>
      </x:c>
      <x:c r="AV56" s="12" t="str">
        <x:v>C10</x:v>
      </x:c>
      <x:c r="AW56" s="12" t="str">
        <x:v>https://us.elegoo.com/collections/3d-printers</x:v>
      </x:c>
      <x:c r="AX56" s="12" t="str"/>
      <x:c r="AY56" s="12" t="str"/>
      <x:c r="AZ56" s="12"/>
      <x:c r="BA56" s="12"/>
      <x:c r="BB56" s="12"/>
    </x:row>
    <x:row r="57" ht="42" customHeight="1">
      <x:c r="A57" s="12" t="str">
        <x:v>M056</x:v>
      </x:c>
      <x:c r="B57" s="12" t="str">
        <x:v>Elegoo</x:v>
      </x:c>
      <x:c r="C57" s="12" t="str">
        <x:v>Neptune 4 Plus</x:v>
      </x:c>
      <x:c r="D57" s="12" t="str">
        <x:v>Base / standard listing</x:v>
      </x:c>
      <x:c r="E57" s="12" t="str">
        <x:v>FDM/FFF</x:v>
      </x:c>
      <x:c r="F57" s="12" t="str">
        <x:v>New listing</x:v>
      </x:c>
      <x:c r="G57" s="12" t="n">
        <x:v>1</x:v>
      </x:c>
      <x:c r="H57" s="16" t="n">
        <x:v>269</x:v>
      </x:c>
      <x:c r="I57" s="16"/>
      <x:c r="J57" s="16"/>
      <x:c r="K57" s="16" t="n">
        <x:v>425</x:v>
      </x:c>
      <x:c r="L57" s="12" t="str">
        <x:v>Medium - advertised snapshot</x:v>
      </x:c>
      <x:c r="M57" s="12" t="str">
        <x:v>Cartesian bedslinger</x:v>
      </x:c>
      <x:c r="N57" s="12"/>
      <x:c r="O57" s="12"/>
      <x:c r="P57" s="12" t="str">
        <x:v>Unknown</x:v>
      </x:c>
      <x:c r="Q57" s="12"/>
      <x:c r="R57" s="12" t="str">
        <x:v>Hardware revision and launch timing not verified</x:v>
      </x:c>
      <x:c r="S57" s="12" t="str">
        <x:v>Not fully coded</x:v>
      </x:c>
      <x:c r="T57" s="12"/>
      <x:c r="U57" s="12"/>
      <x:c r="V57" s="12"/>
      <x:c r="W57" s="12"/>
      <x:c r="X57" s="12" t="str">
        <x:v>Not estimable</x:v>
      </x:c>
      <x:c r="Y57" s="12" t="str">
        <x:v>No matched U.S. model/revision exposure obtained</x:v>
      </x:c>
      <x:c r="Z57" s="12"/>
      <x:c r="AA57" s="12" t="str">
        <x:f>IF(COUNTIF('Owner evidence'!$C$2:$C$29,$C57)=0,"",COUNTIF('Owner evidence'!$C$2:$C$29,$C57))</x:f>
      </x:c>
      <x:c r="AB57" s="12" t="str">
        <x:f>IF(COUNTIF('Owner evidence'!$C$2:$C$29,$C57)=0,"",SUMIF('Owner evidence'!$C$2:$C$29,$C57,'Owner evidence'!$N$2:$N$29))</x:f>
      </x:c>
      <x:c r="AC57" s="12" t="str">
        <x:f>IF(COUNTIF('Owner evidence'!$C$2:$C$29,$C57)=0,"",SUMIF('Owner evidence'!$C$2:$C$29,$C57,'Owner evidence'!$O$2:$O$29))</x:f>
      </x:c>
      <x:c r="AD57" s="12" t="str">
        <x:f>IF(COUNTIF('Owner evidence'!$C$2:$C$29,$C57)=0,"",SUMIF('Owner evidence'!$C$2:$C$29,$C57,'Owner evidence'!$P$2:$P$29))</x:f>
      </x:c>
      <x:c r="AE57" s="12" t="str">
        <x:f>IF(COUNTIF('Owner evidence'!$C$2:$C$29,$C57)=0,"",SUMIF('Owner evidence'!$C$2:$C$29,$C57,'Owner evidence'!$U$2:$U$29))</x:f>
      </x:c>
      <x:c r="AF57" s="12" t="str">
        <x:f>IF(COUNTIF('Owner evidence'!$C$2:$C$29,$C57)=0,"",SUMIF('Owner evidence'!$C$2:$C$29,$C57,'Owner evidence'!$W$2:$W$29))</x:f>
      </x:c>
      <x:c r="AG57" s="12" t="str">
        <x:f>IF(COUNTIF('Owner evidence'!$C$2:$C$29,$C57)=0,"",SUMIF('Owner evidence'!$C$2:$C$29,$C57,'Owner evidence'!$X$2:$X$29))</x:f>
      </x:c>
      <x:c r="AH57" s="12"/>
      <x:c r="AI57" s="12"/>
      <x:c r="AJ57" s="12"/>
      <x:c r="AK57" s="12"/>
      <x:c r="AL57" s="12"/>
      <x:c r="AM57" s="12"/>
      <x:c r="AN57" s="12"/>
      <x:c r="AO57" s="12"/>
      <x:c r="AP57" s="12"/>
      <x:c r="AQ57" s="12" t="str">
        <x:v>INSUFFICIENT DATA</x:v>
      </x:c>
      <x:c r="AR57" s="12" t="str">
        <x:v>INSUFFICIENT DATA for population inference</x:v>
      </x:c>
      <x:c r="AS57" s="12" t="str"/>
      <x:c r="AT57" s="12" t="str">
        <x:v>Advertised USD price; tax, shipping and optional consumables excluded</x:v>
      </x:c>
      <x:c r="AU57" s="12" t="str"/>
      <x:c r="AV57" s="12" t="str">
        <x:v>C10</x:v>
      </x:c>
      <x:c r="AW57" s="12" t="str">
        <x:v>https://us.elegoo.com/collections/3d-printers</x:v>
      </x:c>
      <x:c r="AX57" s="12" t="str"/>
      <x:c r="AY57" s="12" t="str"/>
      <x:c r="AZ57" s="12"/>
      <x:c r="BA57" s="12"/>
      <x:c r="BB57" s="12"/>
    </x:row>
    <x:row r="58" ht="42" customHeight="1">
      <x:c r="A58" s="12" t="str">
        <x:v>M057</x:v>
      </x:c>
      <x:c r="B58" s="12" t="str">
        <x:v>Elegoo</x:v>
      </x:c>
      <x:c r="C58" s="12" t="str">
        <x:v>Neptune 4 Pro</x:v>
      </x:c>
      <x:c r="D58" s="12" t="str">
        <x:v>Base / standard listing</x:v>
      </x:c>
      <x:c r="E58" s="12" t="str">
        <x:v>FDM/FFF</x:v>
      </x:c>
      <x:c r="F58" s="12" t="str">
        <x:v>New listing</x:v>
      </x:c>
      <x:c r="G58" s="12" t="n">
        <x:v>1</x:v>
      </x:c>
      <x:c r="H58" s="16" t="n">
        <x:v>229</x:v>
      </x:c>
      <x:c r="I58" s="16"/>
      <x:c r="J58" s="16"/>
      <x:c r="K58" s="16" t="n">
        <x:v>274</x:v>
      </x:c>
      <x:c r="L58" s="12" t="str">
        <x:v>Medium - advertised snapshot</x:v>
      </x:c>
      <x:c r="M58" s="12" t="str">
        <x:v>Cartesian bedslinger</x:v>
      </x:c>
      <x:c r="N58" s="12"/>
      <x:c r="O58" s="12"/>
      <x:c r="P58" s="12" t="str">
        <x:v>Unknown</x:v>
      </x:c>
      <x:c r="Q58" s="12"/>
      <x:c r="R58" s="12" t="str">
        <x:v>Hardware revision and launch timing not verified</x:v>
      </x:c>
      <x:c r="S58" s="12" t="str">
        <x:v>Not fully coded</x:v>
      </x:c>
      <x:c r="T58" s="12"/>
      <x:c r="U58" s="12"/>
      <x:c r="V58" s="12"/>
      <x:c r="W58" s="12"/>
      <x:c r="X58" s="12" t="str">
        <x:v>Not estimable</x:v>
      </x:c>
      <x:c r="Y58" s="12" t="str">
        <x:v>No matched U.S. model/revision exposure obtained</x:v>
      </x:c>
      <x:c r="Z58" s="12"/>
      <x:c r="AA58" s="12" t="str">
        <x:f>IF(COUNTIF('Owner evidence'!$C$2:$C$29,$C58)=0,"",COUNTIF('Owner evidence'!$C$2:$C$29,$C58))</x:f>
      </x:c>
      <x:c r="AB58" s="12" t="str">
        <x:f>IF(COUNTIF('Owner evidence'!$C$2:$C$29,$C58)=0,"",SUMIF('Owner evidence'!$C$2:$C$29,$C58,'Owner evidence'!$N$2:$N$29))</x:f>
      </x:c>
      <x:c r="AC58" s="12" t="str">
        <x:f>IF(COUNTIF('Owner evidence'!$C$2:$C$29,$C58)=0,"",SUMIF('Owner evidence'!$C$2:$C$29,$C58,'Owner evidence'!$O$2:$O$29))</x:f>
      </x:c>
      <x:c r="AD58" s="12" t="str">
        <x:f>IF(COUNTIF('Owner evidence'!$C$2:$C$29,$C58)=0,"",SUMIF('Owner evidence'!$C$2:$C$29,$C58,'Owner evidence'!$P$2:$P$29))</x:f>
      </x:c>
      <x:c r="AE58" s="12" t="str">
        <x:f>IF(COUNTIF('Owner evidence'!$C$2:$C$29,$C58)=0,"",SUMIF('Owner evidence'!$C$2:$C$29,$C58,'Owner evidence'!$U$2:$U$29))</x:f>
      </x:c>
      <x:c r="AF58" s="12" t="str">
        <x:f>IF(COUNTIF('Owner evidence'!$C$2:$C$29,$C58)=0,"",SUMIF('Owner evidence'!$C$2:$C$29,$C58,'Owner evidence'!$W$2:$W$29))</x:f>
      </x:c>
      <x:c r="AG58" s="12" t="str">
        <x:f>IF(COUNTIF('Owner evidence'!$C$2:$C$29,$C58)=0,"",SUMIF('Owner evidence'!$C$2:$C$29,$C58,'Owner evidence'!$X$2:$X$29))</x:f>
      </x:c>
      <x:c r="AH58" s="12"/>
      <x:c r="AI58" s="12"/>
      <x:c r="AJ58" s="12"/>
      <x:c r="AK58" s="12"/>
      <x:c r="AL58" s="12"/>
      <x:c r="AM58" s="12"/>
      <x:c r="AN58" s="12"/>
      <x:c r="AO58" s="12"/>
      <x:c r="AP58" s="12"/>
      <x:c r="AQ58" s="12" t="str">
        <x:v>INSUFFICIENT DATA</x:v>
      </x:c>
      <x:c r="AR58" s="12" t="str">
        <x:v>INSUFFICIENT DATA for population inference</x:v>
      </x:c>
      <x:c r="AS58" s="12" t="str"/>
      <x:c r="AT58" s="12" t="str">
        <x:v>Advertised USD price; tax, shipping and optional consumables excluded</x:v>
      </x:c>
      <x:c r="AU58" s="12" t="str">
        <x:v>Catalog displays Select; per-variant stock not resolved</x:v>
      </x:c>
      <x:c r="AV58" s="12" t="str">
        <x:v>C10</x:v>
      </x:c>
      <x:c r="AW58" s="12" t="str">
        <x:v>https://us.elegoo.com/collections/3d-printers</x:v>
      </x:c>
      <x:c r="AX58" s="12" t="str"/>
      <x:c r="AY58" s="12" t="str"/>
      <x:c r="AZ58" s="12"/>
      <x:c r="BA58" s="12"/>
      <x:c r="BB58" s="12"/>
    </x:row>
    <x:row r="59" ht="42" customHeight="1">
      <x:c r="A59" s="12" t="str">
        <x:v>M058</x:v>
      </x:c>
      <x:c r="B59" s="12" t="str">
        <x:v>Elegoo</x:v>
      </x:c>
      <x:c r="C59" s="12" t="str">
        <x:v>Neptune 4</x:v>
      </x:c>
      <x:c r="D59" s="12" t="str">
        <x:v>Base / standard listing</x:v>
      </x:c>
      <x:c r="E59" s="12" t="str">
        <x:v>FDM/FFF</x:v>
      </x:c>
      <x:c r="F59" s="12" t="str">
        <x:v>New listing</x:v>
      </x:c>
      <x:c r="G59" s="12" t="n">
        <x:v>1</x:v>
      </x:c>
      <x:c r="H59" s="16" t="n">
        <x:v>204</x:v>
      </x:c>
      <x:c r="I59" s="16"/>
      <x:c r="J59" s="16"/>
      <x:c r="K59" s="16" t="n">
        <x:v>249</x:v>
      </x:c>
      <x:c r="L59" s="12" t="str">
        <x:v>Medium - advertised snapshot</x:v>
      </x:c>
      <x:c r="M59" s="12" t="str">
        <x:v>Cartesian bedslinger</x:v>
      </x:c>
      <x:c r="N59" s="12"/>
      <x:c r="O59" s="12"/>
      <x:c r="P59" s="12" t="str">
        <x:v>Unknown</x:v>
      </x:c>
      <x:c r="Q59" s="12"/>
      <x:c r="R59" s="12" t="str">
        <x:v>Hardware revision and launch timing not verified</x:v>
      </x:c>
      <x:c r="S59" s="12" t="str">
        <x:v>Not fully coded</x:v>
      </x:c>
      <x:c r="T59" s="12"/>
      <x:c r="U59" s="12"/>
      <x:c r="V59" s="12"/>
      <x:c r="W59" s="12"/>
      <x:c r="X59" s="12" t="str">
        <x:v>Not estimable</x:v>
      </x:c>
      <x:c r="Y59" s="12" t="str">
        <x:v>No matched U.S. model/revision exposure obtained</x:v>
      </x:c>
      <x:c r="Z59" s="12"/>
      <x:c r="AA59" s="12" t="str">
        <x:f>IF(COUNTIF('Owner evidence'!$C$2:$C$29,$C59)=0,"",COUNTIF('Owner evidence'!$C$2:$C$29,$C59))</x:f>
      </x:c>
      <x:c r="AB59" s="12" t="str">
        <x:f>IF(COUNTIF('Owner evidence'!$C$2:$C$29,$C59)=0,"",SUMIF('Owner evidence'!$C$2:$C$29,$C59,'Owner evidence'!$N$2:$N$29))</x:f>
      </x:c>
      <x:c r="AC59" s="12" t="str">
        <x:f>IF(COUNTIF('Owner evidence'!$C$2:$C$29,$C59)=0,"",SUMIF('Owner evidence'!$C$2:$C$29,$C59,'Owner evidence'!$O$2:$O$29))</x:f>
      </x:c>
      <x:c r="AD59" s="12" t="str">
        <x:f>IF(COUNTIF('Owner evidence'!$C$2:$C$29,$C59)=0,"",SUMIF('Owner evidence'!$C$2:$C$29,$C59,'Owner evidence'!$P$2:$P$29))</x:f>
      </x:c>
      <x:c r="AE59" s="12" t="str">
        <x:f>IF(COUNTIF('Owner evidence'!$C$2:$C$29,$C59)=0,"",SUMIF('Owner evidence'!$C$2:$C$29,$C59,'Owner evidence'!$U$2:$U$29))</x:f>
      </x:c>
      <x:c r="AF59" s="12" t="str">
        <x:f>IF(COUNTIF('Owner evidence'!$C$2:$C$29,$C59)=0,"",SUMIF('Owner evidence'!$C$2:$C$29,$C59,'Owner evidence'!$W$2:$W$29))</x:f>
      </x:c>
      <x:c r="AG59" s="12" t="str">
        <x:f>IF(COUNTIF('Owner evidence'!$C$2:$C$29,$C59)=0,"",SUMIF('Owner evidence'!$C$2:$C$29,$C59,'Owner evidence'!$X$2:$X$29))</x:f>
      </x:c>
      <x:c r="AH59" s="12"/>
      <x:c r="AI59" s="12"/>
      <x:c r="AJ59" s="12"/>
      <x:c r="AK59" s="12"/>
      <x:c r="AL59" s="12"/>
      <x:c r="AM59" s="12"/>
      <x:c r="AN59" s="12"/>
      <x:c r="AO59" s="12"/>
      <x:c r="AP59" s="12"/>
      <x:c r="AQ59" s="12" t="str">
        <x:v>INSUFFICIENT DATA</x:v>
      </x:c>
      <x:c r="AR59" s="12" t="str">
        <x:v>INSUFFICIENT DATA for population inference</x:v>
      </x:c>
      <x:c r="AS59" s="12" t="str"/>
      <x:c r="AT59" s="12" t="str">
        <x:v>Advertised USD price; tax, shipping and optional consumables excluded</x:v>
      </x:c>
      <x:c r="AU59" s="12" t="str">
        <x:v>Catalog displays Select; per-variant stock not resolved</x:v>
      </x:c>
      <x:c r="AV59" s="12" t="str">
        <x:v>C10</x:v>
      </x:c>
      <x:c r="AW59" s="12" t="str">
        <x:v>https://us.elegoo.com/collections/3d-printers</x:v>
      </x:c>
      <x:c r="AX59" s="12" t="str"/>
      <x:c r="AY59" s="12" t="str"/>
      <x:c r="AZ59" s="12"/>
      <x:c r="BA59" s="12"/>
      <x:c r="BB59" s="12"/>
    </x:row>
    <x:row r="60" ht="42" customHeight="1">
      <x:c r="A60" s="12" t="str">
        <x:v>M059</x:v>
      </x:c>
      <x:c r="B60" s="12" t="str">
        <x:v>Elegoo</x:v>
      </x:c>
      <x:c r="C60" s="12" t="str">
        <x:v>Neptune 3 Pro</x:v>
      </x:c>
      <x:c r="D60" s="12" t="str">
        <x:v>Base / standard listing</x:v>
      </x:c>
      <x:c r="E60" s="12" t="str">
        <x:v>FDM/FFF</x:v>
      </x:c>
      <x:c r="F60" s="12" t="str">
        <x:v>New listing</x:v>
      </x:c>
      <x:c r="G60" s="12" t="n">
        <x:v>1</x:v>
      </x:c>
      <x:c r="H60" s="16" t="n">
        <x:v>159</x:v>
      </x:c>
      <x:c r="I60" s="16"/>
      <x:c r="J60" s="16"/>
      <x:c r="K60" s="16" t="n">
        <x:v>259.99</x:v>
      </x:c>
      <x:c r="L60" s="12" t="str">
        <x:v>Medium - advertised snapshot</x:v>
      </x:c>
      <x:c r="M60" s="12" t="str">
        <x:v>Cartesian bedslinger</x:v>
      </x:c>
      <x:c r="N60" s="12"/>
      <x:c r="O60" s="12"/>
      <x:c r="P60" s="12" t="str">
        <x:v>Unknown</x:v>
      </x:c>
      <x:c r="Q60" s="12"/>
      <x:c r="R60" s="12" t="str">
        <x:v>Hardware revision and launch timing not verified</x:v>
      </x:c>
      <x:c r="S60" s="12" t="str">
        <x:v>Not fully coded</x:v>
      </x:c>
      <x:c r="T60" s="12"/>
      <x:c r="U60" s="12"/>
      <x:c r="V60" s="12"/>
      <x:c r="W60" s="12"/>
      <x:c r="X60" s="12" t="str">
        <x:v>Not estimable</x:v>
      </x:c>
      <x:c r="Y60" s="12" t="str">
        <x:v>No matched U.S. model/revision exposure obtained</x:v>
      </x:c>
      <x:c r="Z60" s="12"/>
      <x:c r="AA60" s="12" t="str">
        <x:f>IF(COUNTIF('Owner evidence'!$C$2:$C$29,$C60)=0,"",COUNTIF('Owner evidence'!$C$2:$C$29,$C60))</x:f>
      </x:c>
      <x:c r="AB60" s="12" t="str">
        <x:f>IF(COUNTIF('Owner evidence'!$C$2:$C$29,$C60)=0,"",SUMIF('Owner evidence'!$C$2:$C$29,$C60,'Owner evidence'!$N$2:$N$29))</x:f>
      </x:c>
      <x:c r="AC60" s="12" t="str">
        <x:f>IF(COUNTIF('Owner evidence'!$C$2:$C$29,$C60)=0,"",SUMIF('Owner evidence'!$C$2:$C$29,$C60,'Owner evidence'!$O$2:$O$29))</x:f>
      </x:c>
      <x:c r="AD60" s="12" t="str">
        <x:f>IF(COUNTIF('Owner evidence'!$C$2:$C$29,$C60)=0,"",SUMIF('Owner evidence'!$C$2:$C$29,$C60,'Owner evidence'!$P$2:$P$29))</x:f>
      </x:c>
      <x:c r="AE60" s="12" t="str">
        <x:f>IF(COUNTIF('Owner evidence'!$C$2:$C$29,$C60)=0,"",SUMIF('Owner evidence'!$C$2:$C$29,$C60,'Owner evidence'!$U$2:$U$29))</x:f>
      </x:c>
      <x:c r="AF60" s="12" t="str">
        <x:f>IF(COUNTIF('Owner evidence'!$C$2:$C$29,$C60)=0,"",SUMIF('Owner evidence'!$C$2:$C$29,$C60,'Owner evidence'!$W$2:$W$29))</x:f>
      </x:c>
      <x:c r="AG60" s="12" t="str">
        <x:f>IF(COUNTIF('Owner evidence'!$C$2:$C$29,$C60)=0,"",SUMIF('Owner evidence'!$C$2:$C$29,$C60,'Owner evidence'!$X$2:$X$29))</x:f>
      </x:c>
      <x:c r="AH60" s="12"/>
      <x:c r="AI60" s="12"/>
      <x:c r="AJ60" s="12"/>
      <x:c r="AK60" s="12"/>
      <x:c r="AL60" s="12"/>
      <x:c r="AM60" s="12"/>
      <x:c r="AN60" s="12"/>
      <x:c r="AO60" s="12"/>
      <x:c r="AP60" s="12"/>
      <x:c r="AQ60" s="12" t="str">
        <x:v>INSUFFICIENT DATA</x:v>
      </x:c>
      <x:c r="AR60" s="12" t="str">
        <x:v>INSUFFICIENT DATA for population inference</x:v>
      </x:c>
      <x:c r="AS60" s="12" t="str"/>
      <x:c r="AT60" s="12" t="str">
        <x:v>Advertised USD price; tax, shipping and optional consumables excluded</x:v>
      </x:c>
      <x:c r="AU60" s="12" t="str"/>
      <x:c r="AV60" s="12" t="str">
        <x:v>C10</x:v>
      </x:c>
      <x:c r="AW60" s="12" t="str">
        <x:v>https://us.elegoo.com/collections/3d-printers</x:v>
      </x:c>
      <x:c r="AX60" s="12" t="str"/>
      <x:c r="AY60" s="12" t="str"/>
      <x:c r="AZ60" s="12"/>
      <x:c r="BA60" s="12"/>
      <x:c r="BB60" s="12"/>
    </x:row>
    <x:row r="61" ht="42" customHeight="1">
      <x:c r="A61" s="12" t="str">
        <x:v>M060</x:v>
      </x:c>
      <x:c r="B61" s="12" t="str">
        <x:v>Elegoo</x:v>
      </x:c>
      <x:c r="C61" s="12" t="str">
        <x:v>Saturn 4 Ultra 16K</x:v>
      </x:c>
      <x:c r="D61" s="12" t="str">
        <x:v>Base / standard listing</x:v>
      </x:c>
      <x:c r="E61" s="12" t="str">
        <x:v>Resin</x:v>
      </x:c>
      <x:c r="F61" s="12" t="str">
        <x:v>New listing</x:v>
      </x:c>
      <x:c r="G61" s="12" t="n">
        <x:v>1</x:v>
      </x:c>
      <x:c r="H61" s="16" t="n">
        <x:v>399</x:v>
      </x:c>
      <x:c r="I61" s="16"/>
      <x:c r="J61" s="16"/>
      <x:c r="K61" s="16" t="n">
        <x:v>649.99</x:v>
      </x:c>
      <x:c r="L61" s="12" t="str">
        <x:v>Medium - advertised snapshot</x:v>
      </x:c>
      <x:c r="M61" s="12" t="str">
        <x:v>MSLA</x:v>
      </x:c>
      <x:c r="N61" s="12"/>
      <x:c r="O61" s="12"/>
      <x:c r="P61" s="12" t="str">
        <x:v>Unknown</x:v>
      </x:c>
      <x:c r="Q61" s="12"/>
      <x:c r="R61" s="12" t="str">
        <x:v>Do not infer field quality from pixel count</x:v>
      </x:c>
      <x:c r="S61" s="12" t="str">
        <x:v>Not fully coded</x:v>
      </x:c>
      <x:c r="T61" s="12"/>
      <x:c r="U61" s="12"/>
      <x:c r="V61" s="12"/>
      <x:c r="W61" s="12"/>
      <x:c r="X61" s="12" t="str">
        <x:v>Not estimable</x:v>
      </x:c>
      <x:c r="Y61" s="12" t="str">
        <x:v>No matched U.S. model/revision exposure obtained</x:v>
      </x:c>
      <x:c r="Z61" s="12"/>
      <x:c r="AA61" s="12" t="str">
        <x:f>IF(COUNTIF('Owner evidence'!$C$2:$C$29,$C61)=0,"",COUNTIF('Owner evidence'!$C$2:$C$29,$C61))</x:f>
      </x:c>
      <x:c r="AB61" s="12" t="str">
        <x:f>IF(COUNTIF('Owner evidence'!$C$2:$C$29,$C61)=0,"",SUMIF('Owner evidence'!$C$2:$C$29,$C61,'Owner evidence'!$N$2:$N$29))</x:f>
      </x:c>
      <x:c r="AC61" s="12" t="str">
        <x:f>IF(COUNTIF('Owner evidence'!$C$2:$C$29,$C61)=0,"",SUMIF('Owner evidence'!$C$2:$C$29,$C61,'Owner evidence'!$O$2:$O$29))</x:f>
      </x:c>
      <x:c r="AD61" s="12" t="str">
        <x:f>IF(COUNTIF('Owner evidence'!$C$2:$C$29,$C61)=0,"",SUMIF('Owner evidence'!$C$2:$C$29,$C61,'Owner evidence'!$P$2:$P$29))</x:f>
      </x:c>
      <x:c r="AE61" s="12" t="str">
        <x:f>IF(COUNTIF('Owner evidence'!$C$2:$C$29,$C61)=0,"",SUMIF('Owner evidence'!$C$2:$C$29,$C61,'Owner evidence'!$U$2:$U$29))</x:f>
      </x:c>
      <x:c r="AF61" s="12" t="str">
        <x:f>IF(COUNTIF('Owner evidence'!$C$2:$C$29,$C61)=0,"",SUMIF('Owner evidence'!$C$2:$C$29,$C61,'Owner evidence'!$W$2:$W$29))</x:f>
      </x:c>
      <x:c r="AG61" s="12" t="str">
        <x:f>IF(COUNTIF('Owner evidence'!$C$2:$C$29,$C61)=0,"",SUMIF('Owner evidence'!$C$2:$C$29,$C61,'Owner evidence'!$X$2:$X$29))</x:f>
      </x:c>
      <x:c r="AH61" s="12"/>
      <x:c r="AI61" s="12"/>
      <x:c r="AJ61" s="12"/>
      <x:c r="AK61" s="12"/>
      <x:c r="AL61" s="12"/>
      <x:c r="AM61" s="12"/>
      <x:c r="AN61" s="12"/>
      <x:c r="AO61" s="12"/>
      <x:c r="AP61" s="12"/>
      <x:c r="AQ61" s="12" t="str">
        <x:v>INSUFFICIENT DATA</x:v>
      </x:c>
      <x:c r="AR61" s="12" t="str">
        <x:v>INSUFFICIENT DATA for population inference</x:v>
      </x:c>
      <x:c r="AS61" s="12" t="str"/>
      <x:c r="AT61" s="12" t="str">
        <x:v>Advertised USD price; tax, shipping and optional consumables excluded</x:v>
      </x:c>
      <x:c r="AU61" s="12" t="str"/>
      <x:c r="AV61" s="12" t="str">
        <x:v>C10</x:v>
      </x:c>
      <x:c r="AW61" s="12" t="str">
        <x:v>https://us.elegoo.com/collections/3d-printers</x:v>
      </x:c>
      <x:c r="AX61" s="12" t="str"/>
      <x:c r="AY61" s="12" t="str"/>
      <x:c r="AZ61" s="12"/>
      <x:c r="BA61" s="12"/>
      <x:c r="BB61" s="12"/>
    </x:row>
    <x:row r="62" ht="42" customHeight="1">
      <x:c r="A62" s="12" t="str">
        <x:v>M061</x:v>
      </x:c>
      <x:c r="B62" s="12" t="str">
        <x:v>Elegoo</x:v>
      </x:c>
      <x:c r="C62" s="12" t="str">
        <x:v>Saturn 4 Ultra</x:v>
      </x:c>
      <x:c r="D62" s="12" t="str">
        <x:v>Base / standard listing</x:v>
      </x:c>
      <x:c r="E62" s="12" t="str">
        <x:v>Resin</x:v>
      </x:c>
      <x:c r="F62" s="12" t="str">
        <x:v>New listing</x:v>
      </x:c>
      <x:c r="G62" s="12" t="n">
        <x:v>1</x:v>
      </x:c>
      <x:c r="H62" s="16" t="n">
        <x:v>359</x:v>
      </x:c>
      <x:c r="I62" s="16"/>
      <x:c r="J62" s="16"/>
      <x:c r="K62" s="16" t="n">
        <x:v>593.99</x:v>
      </x:c>
      <x:c r="L62" s="12" t="str">
        <x:v>Medium - advertised snapshot</x:v>
      </x:c>
      <x:c r="M62" s="12" t="str">
        <x:v>MSLA</x:v>
      </x:c>
      <x:c r="N62" s="12"/>
      <x:c r="O62" s="12"/>
      <x:c r="P62" s="12" t="str">
        <x:v>Unknown</x:v>
      </x:c>
      <x:c r="Q62" s="12"/>
      <x:c r="R62" s="12" t="str">
        <x:v>12K generation; do not pool with 16K model</x:v>
      </x:c>
      <x:c r="S62" s="12" t="str">
        <x:v>Not fully coded</x:v>
      </x:c>
      <x:c r="T62" s="12"/>
      <x:c r="U62" s="12"/>
      <x:c r="V62" s="12"/>
      <x:c r="W62" s="12"/>
      <x:c r="X62" s="12" t="str">
        <x:v>Not estimable</x:v>
      </x:c>
      <x:c r="Y62" s="12" t="str">
        <x:v>No matched U.S. model/revision exposure obtained</x:v>
      </x:c>
      <x:c r="Z62" s="12"/>
      <x:c r="AA62" s="12" t="str">
        <x:f>IF(COUNTIF('Owner evidence'!$C$2:$C$29,$C62)=0,"",COUNTIF('Owner evidence'!$C$2:$C$29,$C62))</x:f>
      </x:c>
      <x:c r="AB62" s="12" t="str">
        <x:f>IF(COUNTIF('Owner evidence'!$C$2:$C$29,$C62)=0,"",SUMIF('Owner evidence'!$C$2:$C$29,$C62,'Owner evidence'!$N$2:$N$29))</x:f>
      </x:c>
      <x:c r="AC62" s="12" t="str">
        <x:f>IF(COUNTIF('Owner evidence'!$C$2:$C$29,$C62)=0,"",SUMIF('Owner evidence'!$C$2:$C$29,$C62,'Owner evidence'!$O$2:$O$29))</x:f>
      </x:c>
      <x:c r="AD62" s="12" t="str">
        <x:f>IF(COUNTIF('Owner evidence'!$C$2:$C$29,$C62)=0,"",SUMIF('Owner evidence'!$C$2:$C$29,$C62,'Owner evidence'!$P$2:$P$29))</x:f>
      </x:c>
      <x:c r="AE62" s="12" t="str">
        <x:f>IF(COUNTIF('Owner evidence'!$C$2:$C$29,$C62)=0,"",SUMIF('Owner evidence'!$C$2:$C$29,$C62,'Owner evidence'!$U$2:$U$29))</x:f>
      </x:c>
      <x:c r="AF62" s="12" t="str">
        <x:f>IF(COUNTIF('Owner evidence'!$C$2:$C$29,$C62)=0,"",SUMIF('Owner evidence'!$C$2:$C$29,$C62,'Owner evidence'!$W$2:$W$29))</x:f>
      </x:c>
      <x:c r="AG62" s="12" t="str">
        <x:f>IF(COUNTIF('Owner evidence'!$C$2:$C$29,$C62)=0,"",SUMIF('Owner evidence'!$C$2:$C$29,$C62,'Owner evidence'!$X$2:$X$29))</x:f>
      </x:c>
      <x:c r="AH62" s="12"/>
      <x:c r="AI62" s="12"/>
      <x:c r="AJ62" s="12"/>
      <x:c r="AK62" s="12"/>
      <x:c r="AL62" s="12"/>
      <x:c r="AM62" s="12"/>
      <x:c r="AN62" s="12"/>
      <x:c r="AO62" s="12"/>
      <x:c r="AP62" s="12"/>
      <x:c r="AQ62" s="12" t="str">
        <x:v>INSUFFICIENT DATA</x:v>
      </x:c>
      <x:c r="AR62" s="12" t="str">
        <x:v>INSUFFICIENT DATA for population inference</x:v>
      </x:c>
      <x:c r="AS62" s="12" t="str"/>
      <x:c r="AT62" s="12" t="str">
        <x:v>Advertised USD price; tax, shipping and optional consumables excluded</x:v>
      </x:c>
      <x:c r="AU62" s="12" t="str"/>
      <x:c r="AV62" s="12" t="str">
        <x:v>C10</x:v>
      </x:c>
      <x:c r="AW62" s="12" t="str">
        <x:v>https://us.elegoo.com/collections/3d-printers</x:v>
      </x:c>
      <x:c r="AX62" s="12" t="str"/>
      <x:c r="AY62" s="12" t="str"/>
      <x:c r="AZ62" s="12"/>
      <x:c r="BA62" s="12"/>
      <x:c r="BB62" s="12"/>
    </x:row>
    <x:row r="63" ht="42" customHeight="1">
      <x:c r="A63" s="12" t="str">
        <x:v>M062</x:v>
      </x:c>
      <x:c r="B63" s="12" t="str">
        <x:v>Elegoo</x:v>
      </x:c>
      <x:c r="C63" s="12" t="str">
        <x:v>Saturn 4</x:v>
      </x:c>
      <x:c r="D63" s="12" t="str">
        <x:v>Base / standard listing</x:v>
      </x:c>
      <x:c r="E63" s="12" t="str">
        <x:v>Resin</x:v>
      </x:c>
      <x:c r="F63" s="12" t="str">
        <x:v>New listing</x:v>
      </x:c>
      <x:c r="G63" s="12" t="n">
        <x:v>1</x:v>
      </x:c>
      <x:c r="H63" s="16" t="n">
        <x:v>299</x:v>
      </x:c>
      <x:c r="I63" s="16"/>
      <x:c r="J63" s="16"/>
      <x:c r="K63" s="16" t="n">
        <x:v>399</x:v>
      </x:c>
      <x:c r="L63" s="12" t="str">
        <x:v>Medium - advertised snapshot</x:v>
      </x:c>
      <x:c r="M63" s="12" t="str">
        <x:v>MSLA</x:v>
      </x:c>
      <x:c r="N63" s="12"/>
      <x:c r="O63" s="12"/>
      <x:c r="P63" s="12" t="str">
        <x:v>Unknown</x:v>
      </x:c>
      <x:c r="Q63" s="12"/>
      <x:c r="R63" s="12" t="str">
        <x:v>Do not infer field quality from pixel count</x:v>
      </x:c>
      <x:c r="S63" s="12" t="str">
        <x:v>Not fully coded</x:v>
      </x:c>
      <x:c r="T63" s="12"/>
      <x:c r="U63" s="12"/>
      <x:c r="V63" s="12"/>
      <x:c r="W63" s="12"/>
      <x:c r="X63" s="12" t="str">
        <x:v>Not estimable</x:v>
      </x:c>
      <x:c r="Y63" s="12" t="str">
        <x:v>No matched U.S. model/revision exposure obtained</x:v>
      </x:c>
      <x:c r="Z63" s="12"/>
      <x:c r="AA63" s="12" t="str">
        <x:f>IF(COUNTIF('Owner evidence'!$C$2:$C$29,$C63)=0,"",COUNTIF('Owner evidence'!$C$2:$C$29,$C63))</x:f>
      </x:c>
      <x:c r="AB63" s="12" t="str">
        <x:f>IF(COUNTIF('Owner evidence'!$C$2:$C$29,$C63)=0,"",SUMIF('Owner evidence'!$C$2:$C$29,$C63,'Owner evidence'!$N$2:$N$29))</x:f>
      </x:c>
      <x:c r="AC63" s="12" t="str">
        <x:f>IF(COUNTIF('Owner evidence'!$C$2:$C$29,$C63)=0,"",SUMIF('Owner evidence'!$C$2:$C$29,$C63,'Owner evidence'!$O$2:$O$29))</x:f>
      </x:c>
      <x:c r="AD63" s="12" t="str">
        <x:f>IF(COUNTIF('Owner evidence'!$C$2:$C$29,$C63)=0,"",SUMIF('Owner evidence'!$C$2:$C$29,$C63,'Owner evidence'!$P$2:$P$29))</x:f>
      </x:c>
      <x:c r="AE63" s="12" t="str">
        <x:f>IF(COUNTIF('Owner evidence'!$C$2:$C$29,$C63)=0,"",SUMIF('Owner evidence'!$C$2:$C$29,$C63,'Owner evidence'!$U$2:$U$29))</x:f>
      </x:c>
      <x:c r="AF63" s="12" t="str">
        <x:f>IF(COUNTIF('Owner evidence'!$C$2:$C$29,$C63)=0,"",SUMIF('Owner evidence'!$C$2:$C$29,$C63,'Owner evidence'!$W$2:$W$29))</x:f>
      </x:c>
      <x:c r="AG63" s="12" t="str">
        <x:f>IF(COUNTIF('Owner evidence'!$C$2:$C$29,$C63)=0,"",SUMIF('Owner evidence'!$C$2:$C$29,$C63,'Owner evidence'!$X$2:$X$29))</x:f>
      </x:c>
      <x:c r="AH63" s="12"/>
      <x:c r="AI63" s="12"/>
      <x:c r="AJ63" s="12"/>
      <x:c r="AK63" s="12"/>
      <x:c r="AL63" s="12"/>
      <x:c r="AM63" s="12"/>
      <x:c r="AN63" s="12"/>
      <x:c r="AO63" s="12"/>
      <x:c r="AP63" s="12"/>
      <x:c r="AQ63" s="12" t="str">
        <x:v>INSUFFICIENT DATA</x:v>
      </x:c>
      <x:c r="AR63" s="12" t="str">
        <x:v>INSUFFICIENT DATA for population inference</x:v>
      </x:c>
      <x:c r="AS63" s="12" t="str"/>
      <x:c r="AT63" s="12" t="str">
        <x:v>Advertised USD price; tax, shipping and optional consumables excluded</x:v>
      </x:c>
      <x:c r="AU63" s="12" t="str"/>
      <x:c r="AV63" s="12" t="str">
        <x:v>C10</x:v>
      </x:c>
      <x:c r="AW63" s="12" t="str">
        <x:v>https://us.elegoo.com/collections/3d-printers</x:v>
      </x:c>
      <x:c r="AX63" s="12" t="str"/>
      <x:c r="AY63" s="12" t="str"/>
      <x:c r="AZ63" s="12"/>
      <x:c r="BA63" s="12"/>
      <x:c r="BB63" s="12"/>
    </x:row>
    <x:row r="64" ht="42" customHeight="1">
      <x:c r="A64" s="12" t="str">
        <x:v>M063</x:v>
      </x:c>
      <x:c r="B64" s="12" t="str">
        <x:v>Elegoo</x:v>
      </x:c>
      <x:c r="C64" s="12" t="str">
        <x:v>Mars 5 Ultra</x:v>
      </x:c>
      <x:c r="D64" s="12" t="str">
        <x:v>Base / standard listing</x:v>
      </x:c>
      <x:c r="E64" s="12" t="str">
        <x:v>Resin</x:v>
      </x:c>
      <x:c r="F64" s="12" t="str">
        <x:v>New listing</x:v>
      </x:c>
      <x:c r="G64" s="12" t="n">
        <x:v>1</x:v>
      </x:c>
      <x:c r="H64" s="16" t="n">
        <x:v>259</x:v>
      </x:c>
      <x:c r="I64" s="16"/>
      <x:c r="J64" s="16"/>
      <x:c r="K64" s="16" t="n">
        <x:v>338</x:v>
      </x:c>
      <x:c r="L64" s="12" t="str">
        <x:v>Medium - advertised snapshot</x:v>
      </x:c>
      <x:c r="M64" s="12" t="str">
        <x:v>MSLA</x:v>
      </x:c>
      <x:c r="N64" s="12"/>
      <x:c r="O64" s="12"/>
      <x:c r="P64" s="12" t="str">
        <x:v>Unknown</x:v>
      </x:c>
      <x:c r="Q64" s="12"/>
      <x:c r="R64" s="12" t="str">
        <x:v>Do not infer field quality from pixel count</x:v>
      </x:c>
      <x:c r="S64" s="12" t="str">
        <x:v>Not fully coded</x:v>
      </x:c>
      <x:c r="T64" s="12"/>
      <x:c r="U64" s="12"/>
      <x:c r="V64" s="12"/>
      <x:c r="W64" s="12"/>
      <x:c r="X64" s="12" t="str">
        <x:v>Not estimable</x:v>
      </x:c>
      <x:c r="Y64" s="12" t="str">
        <x:v>No matched U.S. model/revision exposure obtained</x:v>
      </x:c>
      <x:c r="Z64" s="12"/>
      <x:c r="AA64" s="12" t="str">
        <x:f>IF(COUNTIF('Owner evidence'!$C$2:$C$29,$C64)=0,"",COUNTIF('Owner evidence'!$C$2:$C$29,$C64))</x:f>
      </x:c>
      <x:c r="AB64" s="12" t="str">
        <x:f>IF(COUNTIF('Owner evidence'!$C$2:$C$29,$C64)=0,"",SUMIF('Owner evidence'!$C$2:$C$29,$C64,'Owner evidence'!$N$2:$N$29))</x:f>
      </x:c>
      <x:c r="AC64" s="12" t="str">
        <x:f>IF(COUNTIF('Owner evidence'!$C$2:$C$29,$C64)=0,"",SUMIF('Owner evidence'!$C$2:$C$29,$C64,'Owner evidence'!$O$2:$O$29))</x:f>
      </x:c>
      <x:c r="AD64" s="12" t="str">
        <x:f>IF(COUNTIF('Owner evidence'!$C$2:$C$29,$C64)=0,"",SUMIF('Owner evidence'!$C$2:$C$29,$C64,'Owner evidence'!$P$2:$P$29))</x:f>
      </x:c>
      <x:c r="AE64" s="12" t="str">
        <x:f>IF(COUNTIF('Owner evidence'!$C$2:$C$29,$C64)=0,"",SUMIF('Owner evidence'!$C$2:$C$29,$C64,'Owner evidence'!$U$2:$U$29))</x:f>
      </x:c>
      <x:c r="AF64" s="12" t="str">
        <x:f>IF(COUNTIF('Owner evidence'!$C$2:$C$29,$C64)=0,"",SUMIF('Owner evidence'!$C$2:$C$29,$C64,'Owner evidence'!$W$2:$W$29))</x:f>
      </x:c>
      <x:c r="AG64" s="12" t="str">
        <x:f>IF(COUNTIF('Owner evidence'!$C$2:$C$29,$C64)=0,"",SUMIF('Owner evidence'!$C$2:$C$29,$C64,'Owner evidence'!$X$2:$X$29))</x:f>
      </x:c>
      <x:c r="AH64" s="12"/>
      <x:c r="AI64" s="12"/>
      <x:c r="AJ64" s="12"/>
      <x:c r="AK64" s="12"/>
      <x:c r="AL64" s="12"/>
      <x:c r="AM64" s="12"/>
      <x:c r="AN64" s="12"/>
      <x:c r="AO64" s="12"/>
      <x:c r="AP64" s="12"/>
      <x:c r="AQ64" s="12" t="str">
        <x:v>INSUFFICIENT DATA</x:v>
      </x:c>
      <x:c r="AR64" s="12" t="str">
        <x:v>INSUFFICIENT DATA for population inference</x:v>
      </x:c>
      <x:c r="AS64" s="12" t="str"/>
      <x:c r="AT64" s="12" t="str">
        <x:v>Advertised USD price; tax, shipping and optional consumables excluded</x:v>
      </x:c>
      <x:c r="AU64" s="12" t="str"/>
      <x:c r="AV64" s="12" t="str">
        <x:v>C10</x:v>
      </x:c>
      <x:c r="AW64" s="12" t="str">
        <x:v>https://us.elegoo.com/collections/3d-printers</x:v>
      </x:c>
      <x:c r="AX64" s="12" t="str"/>
      <x:c r="AY64" s="12" t="str"/>
      <x:c r="AZ64" s="12"/>
      <x:c r="BA64" s="12"/>
      <x:c r="BB64" s="12"/>
    </x:row>
    <x:row r="65" ht="42" customHeight="1">
      <x:c r="A65" s="12" t="str">
        <x:v>M064</x:v>
      </x:c>
      <x:c r="B65" s="12" t="str">
        <x:v>Elegoo</x:v>
      </x:c>
      <x:c r="C65" s="12" t="str">
        <x:v>Mars 5</x:v>
      </x:c>
      <x:c r="D65" s="12" t="str">
        <x:v>Base / standard listing</x:v>
      </x:c>
      <x:c r="E65" s="12" t="str">
        <x:v>Resin</x:v>
      </x:c>
      <x:c r="F65" s="12" t="str">
        <x:v>New listing</x:v>
      </x:c>
      <x:c r="G65" s="12" t="n">
        <x:v>1</x:v>
      </x:c>
      <x:c r="H65" s="16" t="n">
        <x:v>179</x:v>
      </x:c>
      <x:c r="I65" s="16"/>
      <x:c r="J65" s="16"/>
      <x:c r="K65" s="16" t="n">
        <x:v>225</x:v>
      </x:c>
      <x:c r="L65" s="12" t="str">
        <x:v>Medium - advertised snapshot</x:v>
      </x:c>
      <x:c r="M65" s="12" t="str">
        <x:v>MSLA</x:v>
      </x:c>
      <x:c r="N65" s="12"/>
      <x:c r="O65" s="12"/>
      <x:c r="P65" s="12" t="str">
        <x:v>Unknown</x:v>
      </x:c>
      <x:c r="Q65" s="12"/>
      <x:c r="R65" s="12" t="str">
        <x:v>Do not infer field quality from pixel count</x:v>
      </x:c>
      <x:c r="S65" s="12" t="str">
        <x:v>Not fully coded</x:v>
      </x:c>
      <x:c r="T65" s="12"/>
      <x:c r="U65" s="12"/>
      <x:c r="V65" s="12"/>
      <x:c r="W65" s="12"/>
      <x:c r="X65" s="12" t="str">
        <x:v>Not estimable</x:v>
      </x:c>
      <x:c r="Y65" s="12" t="str">
        <x:v>No matched U.S. model/revision exposure obtained</x:v>
      </x:c>
      <x:c r="Z65" s="12"/>
      <x:c r="AA65" s="12" t="str">
        <x:f>IF(COUNTIF('Owner evidence'!$C$2:$C$29,$C65)=0,"",COUNTIF('Owner evidence'!$C$2:$C$29,$C65))</x:f>
      </x:c>
      <x:c r="AB65" s="12" t="str">
        <x:f>IF(COUNTIF('Owner evidence'!$C$2:$C$29,$C65)=0,"",SUMIF('Owner evidence'!$C$2:$C$29,$C65,'Owner evidence'!$N$2:$N$29))</x:f>
      </x:c>
      <x:c r="AC65" s="12" t="str">
        <x:f>IF(COUNTIF('Owner evidence'!$C$2:$C$29,$C65)=0,"",SUMIF('Owner evidence'!$C$2:$C$29,$C65,'Owner evidence'!$O$2:$O$29))</x:f>
      </x:c>
      <x:c r="AD65" s="12" t="str">
        <x:f>IF(COUNTIF('Owner evidence'!$C$2:$C$29,$C65)=0,"",SUMIF('Owner evidence'!$C$2:$C$29,$C65,'Owner evidence'!$P$2:$P$29))</x:f>
      </x:c>
      <x:c r="AE65" s="12" t="str">
        <x:f>IF(COUNTIF('Owner evidence'!$C$2:$C$29,$C65)=0,"",SUMIF('Owner evidence'!$C$2:$C$29,$C65,'Owner evidence'!$U$2:$U$29))</x:f>
      </x:c>
      <x:c r="AF65" s="12" t="str">
        <x:f>IF(COUNTIF('Owner evidence'!$C$2:$C$29,$C65)=0,"",SUMIF('Owner evidence'!$C$2:$C$29,$C65,'Owner evidence'!$W$2:$W$29))</x:f>
      </x:c>
      <x:c r="AG65" s="12" t="str">
        <x:f>IF(COUNTIF('Owner evidence'!$C$2:$C$29,$C65)=0,"",SUMIF('Owner evidence'!$C$2:$C$29,$C65,'Owner evidence'!$X$2:$X$29))</x:f>
      </x:c>
      <x:c r="AH65" s="12"/>
      <x:c r="AI65" s="12"/>
      <x:c r="AJ65" s="12"/>
      <x:c r="AK65" s="12"/>
      <x:c r="AL65" s="12"/>
      <x:c r="AM65" s="12"/>
      <x:c r="AN65" s="12"/>
      <x:c r="AO65" s="12"/>
      <x:c r="AP65" s="12"/>
      <x:c r="AQ65" s="12" t="str">
        <x:v>INSUFFICIENT DATA</x:v>
      </x:c>
      <x:c r="AR65" s="12" t="str">
        <x:v>INSUFFICIENT DATA for population inference</x:v>
      </x:c>
      <x:c r="AS65" s="12" t="str"/>
      <x:c r="AT65" s="12" t="str">
        <x:v>Advertised USD price; tax, shipping and optional consumables excluded</x:v>
      </x:c>
      <x:c r="AU65" s="12" t="str"/>
      <x:c r="AV65" s="12" t="str">
        <x:v>C10</x:v>
      </x:c>
      <x:c r="AW65" s="12" t="str">
        <x:v>https://us.elegoo.com/collections/3d-printers</x:v>
      </x:c>
      <x:c r="AX65" s="12" t="str"/>
      <x:c r="AY65" s="12" t="str"/>
      <x:c r="AZ65" s="12"/>
      <x:c r="BA65" s="12"/>
      <x:c r="BB65" s="12"/>
    </x:row>
    <x:row r="66" ht="42" customHeight="1">
      <x:c r="A66" s="12" t="str">
        <x:v>M065</x:v>
      </x:c>
      <x:c r="B66" s="12" t="str">
        <x:v>Elegoo</x:v>
      </x:c>
      <x:c r="C66" s="12" t="str">
        <x:v>Saturn 3 Ultra</x:v>
      </x:c>
      <x:c r="D66" s="12" t="str">
        <x:v>Base / standard listing</x:v>
      </x:c>
      <x:c r="E66" s="12" t="str">
        <x:v>Resin</x:v>
      </x:c>
      <x:c r="F66" s="12" t="str">
        <x:v>New listing</x:v>
      </x:c>
      <x:c r="G66" s="12" t="n">
        <x:v>1</x:v>
      </x:c>
      <x:c r="H66" s="16" t="n">
        <x:v>299</x:v>
      </x:c>
      <x:c r="I66" s="16"/>
      <x:c r="J66" s="16"/>
      <x:c r="K66" s="16" t="n">
        <x:v>375</x:v>
      </x:c>
      <x:c r="L66" s="12" t="str">
        <x:v>Medium - advertised snapshot</x:v>
      </x:c>
      <x:c r="M66" s="12" t="str">
        <x:v>MSLA</x:v>
      </x:c>
      <x:c r="N66" s="12"/>
      <x:c r="O66" s="12"/>
      <x:c r="P66" s="12" t="str">
        <x:v>Unknown</x:v>
      </x:c>
      <x:c r="Q66" s="12"/>
      <x:c r="R66" s="12" t="str">
        <x:v>Hardware revision and launch timing not verified</x:v>
      </x:c>
      <x:c r="S66" s="12" t="str">
        <x:v>Not fully coded</x:v>
      </x:c>
      <x:c r="T66" s="12"/>
      <x:c r="U66" s="12"/>
      <x:c r="V66" s="12"/>
      <x:c r="W66" s="12"/>
      <x:c r="X66" s="12" t="str">
        <x:v>Not estimable</x:v>
      </x:c>
      <x:c r="Y66" s="12" t="str">
        <x:v>No matched U.S. model/revision exposure obtained</x:v>
      </x:c>
      <x:c r="Z66" s="12"/>
      <x:c r="AA66" s="12" t="str">
        <x:f>IF(COUNTIF('Owner evidence'!$C$2:$C$29,$C66)=0,"",COUNTIF('Owner evidence'!$C$2:$C$29,$C66))</x:f>
      </x:c>
      <x:c r="AB66" s="12" t="str">
        <x:f>IF(COUNTIF('Owner evidence'!$C$2:$C$29,$C66)=0,"",SUMIF('Owner evidence'!$C$2:$C$29,$C66,'Owner evidence'!$N$2:$N$29))</x:f>
      </x:c>
      <x:c r="AC66" s="12" t="str">
        <x:f>IF(COUNTIF('Owner evidence'!$C$2:$C$29,$C66)=0,"",SUMIF('Owner evidence'!$C$2:$C$29,$C66,'Owner evidence'!$O$2:$O$29))</x:f>
      </x:c>
      <x:c r="AD66" s="12" t="str">
        <x:f>IF(COUNTIF('Owner evidence'!$C$2:$C$29,$C66)=0,"",SUMIF('Owner evidence'!$C$2:$C$29,$C66,'Owner evidence'!$P$2:$P$29))</x:f>
      </x:c>
      <x:c r="AE66" s="12" t="str">
        <x:f>IF(COUNTIF('Owner evidence'!$C$2:$C$29,$C66)=0,"",SUMIF('Owner evidence'!$C$2:$C$29,$C66,'Owner evidence'!$U$2:$U$29))</x:f>
      </x:c>
      <x:c r="AF66" s="12" t="str">
        <x:f>IF(COUNTIF('Owner evidence'!$C$2:$C$29,$C66)=0,"",SUMIF('Owner evidence'!$C$2:$C$29,$C66,'Owner evidence'!$W$2:$W$29))</x:f>
      </x:c>
      <x:c r="AG66" s="12" t="str">
        <x:f>IF(COUNTIF('Owner evidence'!$C$2:$C$29,$C66)=0,"",SUMIF('Owner evidence'!$C$2:$C$29,$C66,'Owner evidence'!$X$2:$X$29))</x:f>
      </x:c>
      <x:c r="AH66" s="12"/>
      <x:c r="AI66" s="12"/>
      <x:c r="AJ66" s="12"/>
      <x:c r="AK66" s="12"/>
      <x:c r="AL66" s="12"/>
      <x:c r="AM66" s="12"/>
      <x:c r="AN66" s="12"/>
      <x:c r="AO66" s="12"/>
      <x:c r="AP66" s="12"/>
      <x:c r="AQ66" s="12" t="str">
        <x:v>INSUFFICIENT DATA</x:v>
      </x:c>
      <x:c r="AR66" s="12" t="str">
        <x:v>INSUFFICIENT DATA for population inference</x:v>
      </x:c>
      <x:c r="AS66" s="12" t="str"/>
      <x:c r="AT66" s="12" t="str">
        <x:v>Advertised USD price; tax, shipping and optional consumables excluded</x:v>
      </x:c>
      <x:c r="AU66" s="12" t="str"/>
      <x:c r="AV66" s="12" t="str">
        <x:v>C11</x:v>
      </x:c>
      <x:c r="AW66" s="12" t="str">
        <x:v>https://us.elegoo.com/collections/3d-printers?page=2</x:v>
      </x:c>
      <x:c r="AX66" s="12" t="str"/>
      <x:c r="AY66" s="12" t="str"/>
      <x:c r="AZ66" s="12"/>
      <x:c r="BA66" s="12"/>
      <x:c r="BB66" s="12"/>
    </x:row>
    <x:row r="67" ht="42" customHeight="1">
      <x:c r="A67" s="12" t="str">
        <x:v>M066</x:v>
      </x:c>
      <x:c r="B67" s="12" t="str">
        <x:v>Elegoo</x:v>
      </x:c>
      <x:c r="C67" s="12" t="str">
        <x:v>Saturn 3</x:v>
      </x:c>
      <x:c r="D67" s="12" t="str">
        <x:v>Base / standard listing</x:v>
      </x:c>
      <x:c r="E67" s="12" t="str">
        <x:v>Resin</x:v>
      </x:c>
      <x:c r="F67" s="12" t="str">
        <x:v>New listing</x:v>
      </x:c>
      <x:c r="G67" s="12" t="n">
        <x:v>1</x:v>
      </x:c>
      <x:c r="H67" s="16" t="n">
        <x:v>259</x:v>
      </x:c>
      <x:c r="I67" s="16"/>
      <x:c r="J67" s="16"/>
      <x:c r="K67" s="16" t="n">
        <x:v>369.99</x:v>
      </x:c>
      <x:c r="L67" s="12" t="str">
        <x:v>Medium - advertised snapshot</x:v>
      </x:c>
      <x:c r="M67" s="12" t="str">
        <x:v>MSLA</x:v>
      </x:c>
      <x:c r="N67" s="12"/>
      <x:c r="O67" s="12"/>
      <x:c r="P67" s="12" t="str">
        <x:v>Unknown</x:v>
      </x:c>
      <x:c r="Q67" s="12"/>
      <x:c r="R67" s="12" t="str">
        <x:v>Hardware revision and launch timing not verified</x:v>
      </x:c>
      <x:c r="S67" s="12" t="str">
        <x:v>Not fully coded</x:v>
      </x:c>
      <x:c r="T67" s="12"/>
      <x:c r="U67" s="12"/>
      <x:c r="V67" s="12"/>
      <x:c r="W67" s="12"/>
      <x:c r="X67" s="12" t="str">
        <x:v>Not estimable</x:v>
      </x:c>
      <x:c r="Y67" s="12" t="str">
        <x:v>No matched U.S. model/revision exposure obtained</x:v>
      </x:c>
      <x:c r="Z67" s="12"/>
      <x:c r="AA67" s="12" t="str">
        <x:f>IF(COUNTIF('Owner evidence'!$C$2:$C$29,$C67)=0,"",COUNTIF('Owner evidence'!$C$2:$C$29,$C67))</x:f>
      </x:c>
      <x:c r="AB67" s="12" t="str">
        <x:f>IF(COUNTIF('Owner evidence'!$C$2:$C$29,$C67)=0,"",SUMIF('Owner evidence'!$C$2:$C$29,$C67,'Owner evidence'!$N$2:$N$29))</x:f>
      </x:c>
      <x:c r="AC67" s="12" t="str">
        <x:f>IF(COUNTIF('Owner evidence'!$C$2:$C$29,$C67)=0,"",SUMIF('Owner evidence'!$C$2:$C$29,$C67,'Owner evidence'!$O$2:$O$29))</x:f>
      </x:c>
      <x:c r="AD67" s="12" t="str">
        <x:f>IF(COUNTIF('Owner evidence'!$C$2:$C$29,$C67)=0,"",SUMIF('Owner evidence'!$C$2:$C$29,$C67,'Owner evidence'!$P$2:$P$29))</x:f>
      </x:c>
      <x:c r="AE67" s="12" t="str">
        <x:f>IF(COUNTIF('Owner evidence'!$C$2:$C$29,$C67)=0,"",SUMIF('Owner evidence'!$C$2:$C$29,$C67,'Owner evidence'!$U$2:$U$29))</x:f>
      </x:c>
      <x:c r="AF67" s="12" t="str">
        <x:f>IF(COUNTIF('Owner evidence'!$C$2:$C$29,$C67)=0,"",SUMIF('Owner evidence'!$C$2:$C$29,$C67,'Owner evidence'!$W$2:$W$29))</x:f>
      </x:c>
      <x:c r="AG67" s="12" t="str">
        <x:f>IF(COUNTIF('Owner evidence'!$C$2:$C$29,$C67)=0,"",SUMIF('Owner evidence'!$C$2:$C$29,$C67,'Owner evidence'!$X$2:$X$29))</x:f>
      </x:c>
      <x:c r="AH67" s="12"/>
      <x:c r="AI67" s="12"/>
      <x:c r="AJ67" s="12"/>
      <x:c r="AK67" s="12"/>
      <x:c r="AL67" s="12"/>
      <x:c r="AM67" s="12"/>
      <x:c r="AN67" s="12"/>
      <x:c r="AO67" s="12"/>
      <x:c r="AP67" s="12"/>
      <x:c r="AQ67" s="12" t="str">
        <x:v>INSUFFICIENT DATA</x:v>
      </x:c>
      <x:c r="AR67" s="12" t="str">
        <x:v>INSUFFICIENT DATA for population inference</x:v>
      </x:c>
      <x:c r="AS67" s="12" t="str"/>
      <x:c r="AT67" s="12" t="str">
        <x:v>Advertised USD price; tax, shipping and optional consumables excluded</x:v>
      </x:c>
      <x:c r="AU67" s="12" t="str"/>
      <x:c r="AV67" s="12" t="str">
        <x:v>C11</x:v>
      </x:c>
      <x:c r="AW67" s="12" t="str">
        <x:v>https://us.elegoo.com/collections/3d-printers?page=2</x:v>
      </x:c>
      <x:c r="AX67" s="12" t="str"/>
      <x:c r="AY67" s="12" t="str"/>
      <x:c r="AZ67" s="12"/>
      <x:c r="BA67" s="12"/>
      <x:c r="BB67" s="12"/>
    </x:row>
    <x:row r="68" ht="42" customHeight="1">
      <x:c r="A68" s="12" t="str">
        <x:v>M067</x:v>
      </x:c>
      <x:c r="B68" s="12" t="str">
        <x:v>Elegoo</x:v>
      </x:c>
      <x:c r="C68" s="12" t="str">
        <x:v>Mars 4 Ultra</x:v>
      </x:c>
      <x:c r="D68" s="12" t="str">
        <x:v>Base / standard listing</x:v>
      </x:c>
      <x:c r="E68" s="12" t="str">
        <x:v>Resin</x:v>
      </x:c>
      <x:c r="F68" s="12" t="str">
        <x:v>New listing</x:v>
      </x:c>
      <x:c r="G68" s="12" t="n">
        <x:v>1</x:v>
      </x:c>
      <x:c r="H68" s="16" t="n">
        <x:v>209</x:v>
      </x:c>
      <x:c r="I68" s="16"/>
      <x:c r="J68" s="16"/>
      <x:c r="K68" s="16" t="n">
        <x:v>299.99</x:v>
      </x:c>
      <x:c r="L68" s="12" t="str">
        <x:v>Medium - advertised snapshot</x:v>
      </x:c>
      <x:c r="M68" s="12" t="str">
        <x:v>MSLA</x:v>
      </x:c>
      <x:c r="N68" s="12"/>
      <x:c r="O68" s="12"/>
      <x:c r="P68" s="12" t="str">
        <x:v>Unknown</x:v>
      </x:c>
      <x:c r="Q68" s="12"/>
      <x:c r="R68" s="12" t="str">
        <x:v>Hardware revision and launch timing not verified</x:v>
      </x:c>
      <x:c r="S68" s="12" t="str">
        <x:v>Not fully coded</x:v>
      </x:c>
      <x:c r="T68" s="12"/>
      <x:c r="U68" s="12"/>
      <x:c r="V68" s="12"/>
      <x:c r="W68" s="12"/>
      <x:c r="X68" s="12" t="str">
        <x:v>Not estimable</x:v>
      </x:c>
      <x:c r="Y68" s="12" t="str">
        <x:v>No matched U.S. model/revision exposure obtained</x:v>
      </x:c>
      <x:c r="Z68" s="12"/>
      <x:c r="AA68" s="12" t="str">
        <x:f>IF(COUNTIF('Owner evidence'!$C$2:$C$29,$C68)=0,"",COUNTIF('Owner evidence'!$C$2:$C$29,$C68))</x:f>
      </x:c>
      <x:c r="AB68" s="12" t="str">
        <x:f>IF(COUNTIF('Owner evidence'!$C$2:$C$29,$C68)=0,"",SUMIF('Owner evidence'!$C$2:$C$29,$C68,'Owner evidence'!$N$2:$N$29))</x:f>
      </x:c>
      <x:c r="AC68" s="12" t="str">
        <x:f>IF(COUNTIF('Owner evidence'!$C$2:$C$29,$C68)=0,"",SUMIF('Owner evidence'!$C$2:$C$29,$C68,'Owner evidence'!$O$2:$O$29))</x:f>
      </x:c>
      <x:c r="AD68" s="12" t="str">
        <x:f>IF(COUNTIF('Owner evidence'!$C$2:$C$29,$C68)=0,"",SUMIF('Owner evidence'!$C$2:$C$29,$C68,'Owner evidence'!$P$2:$P$29))</x:f>
      </x:c>
      <x:c r="AE68" s="12" t="str">
        <x:f>IF(COUNTIF('Owner evidence'!$C$2:$C$29,$C68)=0,"",SUMIF('Owner evidence'!$C$2:$C$29,$C68,'Owner evidence'!$U$2:$U$29))</x:f>
      </x:c>
      <x:c r="AF68" s="12" t="str">
        <x:f>IF(COUNTIF('Owner evidence'!$C$2:$C$29,$C68)=0,"",SUMIF('Owner evidence'!$C$2:$C$29,$C68,'Owner evidence'!$W$2:$W$29))</x:f>
      </x:c>
      <x:c r="AG68" s="12" t="str">
        <x:f>IF(COUNTIF('Owner evidence'!$C$2:$C$29,$C68)=0,"",SUMIF('Owner evidence'!$C$2:$C$29,$C68,'Owner evidence'!$X$2:$X$29))</x:f>
      </x:c>
      <x:c r="AH68" s="12"/>
      <x:c r="AI68" s="12"/>
      <x:c r="AJ68" s="12"/>
      <x:c r="AK68" s="12"/>
      <x:c r="AL68" s="12"/>
      <x:c r="AM68" s="12"/>
      <x:c r="AN68" s="12"/>
      <x:c r="AO68" s="12"/>
      <x:c r="AP68" s="12"/>
      <x:c r="AQ68" s="12" t="str">
        <x:v>INSUFFICIENT DATA</x:v>
      </x:c>
      <x:c r="AR68" s="12" t="str">
        <x:v>INSUFFICIENT DATA for population inference</x:v>
      </x:c>
      <x:c r="AS68" s="12" t="str"/>
      <x:c r="AT68" s="12" t="str">
        <x:v>Advertised USD price; tax, shipping and optional consumables excluded</x:v>
      </x:c>
      <x:c r="AU68" s="12" t="str"/>
      <x:c r="AV68" s="12" t="str">
        <x:v>C11</x:v>
      </x:c>
      <x:c r="AW68" s="12" t="str">
        <x:v>https://us.elegoo.com/collections/3d-printers?page=2</x:v>
      </x:c>
      <x:c r="AX68" s="12" t="str"/>
      <x:c r="AY68" s="12" t="str"/>
      <x:c r="AZ68" s="12"/>
      <x:c r="BA68" s="12"/>
      <x:c r="BB68" s="12"/>
    </x:row>
    <x:row r="69" ht="42" customHeight="1">
      <x:c r="A69" s="12" t="str">
        <x:v>M068</x:v>
      </x:c>
      <x:c r="B69" s="12" t="str">
        <x:v>Elegoo</x:v>
      </x:c>
      <x:c r="C69" s="12" t="str">
        <x:v>Jupiter SE</x:v>
      </x:c>
      <x:c r="D69" s="12" t="str">
        <x:v>Base / standard listing</x:v>
      </x:c>
      <x:c r="E69" s="12" t="str">
        <x:v>Resin</x:v>
      </x:c>
      <x:c r="F69" s="12" t="str">
        <x:v>Sold out at audited source</x:v>
      </x:c>
      <x:c r="G69" s="12" t="n">
        <x:v>0</x:v>
      </x:c>
      <x:c r="H69" s="16" t="n">
        <x:v>689</x:v>
      </x:c>
      <x:c r="I69" s="16"/>
      <x:c r="J69" s="16"/>
      <x:c r="K69" s="16" t="n">
        <x:v>875</x:v>
      </x:c>
      <x:c r="L69" s="12" t="str">
        <x:v>Medium - advertised snapshot</x:v>
      </x:c>
      <x:c r="M69" s="12" t="str">
        <x:v>MSLA</x:v>
      </x:c>
      <x:c r="N69" s="12"/>
      <x:c r="O69" s="12"/>
      <x:c r="P69" s="12" t="str">
        <x:v>Unknown</x:v>
      </x:c>
      <x:c r="Q69" s="12"/>
      <x:c r="R69" s="12" t="str">
        <x:v>Hardware revision and launch timing not verified</x:v>
      </x:c>
      <x:c r="S69" s="12" t="str">
        <x:v>Not fully coded</x:v>
      </x:c>
      <x:c r="T69" s="12"/>
      <x:c r="U69" s="12"/>
      <x:c r="V69" s="12"/>
      <x:c r="W69" s="12"/>
      <x:c r="X69" s="12" t="str">
        <x:v>Not estimable</x:v>
      </x:c>
      <x:c r="Y69" s="12" t="str">
        <x:v>No matched U.S. model/revision exposure obtained</x:v>
      </x:c>
      <x:c r="Z69" s="12"/>
      <x:c r="AA69" s="12" t="str">
        <x:f>IF(COUNTIF('Owner evidence'!$C$2:$C$29,$C69)=0,"",COUNTIF('Owner evidence'!$C$2:$C$29,$C69))</x:f>
      </x:c>
      <x:c r="AB69" s="12" t="str">
        <x:f>IF(COUNTIF('Owner evidence'!$C$2:$C$29,$C69)=0,"",SUMIF('Owner evidence'!$C$2:$C$29,$C69,'Owner evidence'!$N$2:$N$29))</x:f>
      </x:c>
      <x:c r="AC69" s="12" t="str">
        <x:f>IF(COUNTIF('Owner evidence'!$C$2:$C$29,$C69)=0,"",SUMIF('Owner evidence'!$C$2:$C$29,$C69,'Owner evidence'!$O$2:$O$29))</x:f>
      </x:c>
      <x:c r="AD69" s="12" t="str">
        <x:f>IF(COUNTIF('Owner evidence'!$C$2:$C$29,$C69)=0,"",SUMIF('Owner evidence'!$C$2:$C$29,$C69,'Owner evidence'!$P$2:$P$29))</x:f>
      </x:c>
      <x:c r="AE69" s="12" t="str">
        <x:f>IF(COUNTIF('Owner evidence'!$C$2:$C$29,$C69)=0,"",SUMIF('Owner evidence'!$C$2:$C$29,$C69,'Owner evidence'!$U$2:$U$29))</x:f>
      </x:c>
      <x:c r="AF69" s="12" t="str">
        <x:f>IF(COUNTIF('Owner evidence'!$C$2:$C$29,$C69)=0,"",SUMIF('Owner evidence'!$C$2:$C$29,$C69,'Owner evidence'!$W$2:$W$29))</x:f>
      </x:c>
      <x:c r="AG69" s="12" t="str">
        <x:f>IF(COUNTIF('Owner evidence'!$C$2:$C$29,$C69)=0,"",SUMIF('Owner evidence'!$C$2:$C$29,$C69,'Owner evidence'!$X$2:$X$29))</x:f>
      </x:c>
      <x:c r="AH69" s="12"/>
      <x:c r="AI69" s="12"/>
      <x:c r="AJ69" s="12"/>
      <x:c r="AK69" s="12"/>
      <x:c r="AL69" s="12"/>
      <x:c r="AM69" s="12"/>
      <x:c r="AN69" s="12"/>
      <x:c r="AO69" s="12"/>
      <x:c r="AP69" s="12"/>
      <x:c r="AQ69" s="12" t="str">
        <x:v>INSUFFICIENT DATA</x:v>
      </x:c>
      <x:c r="AR69" s="12" t="str">
        <x:v>INSUFFICIENT DATA for population inference</x:v>
      </x:c>
      <x:c r="AS69" s="12" t="str"/>
      <x:c r="AT69" s="12" t="str">
        <x:v>Advertised USD price; tax, shipping and optional consumables excluded</x:v>
      </x:c>
      <x:c r="AU69" s="12" t="str"/>
      <x:c r="AV69" s="12" t="str">
        <x:v>C11</x:v>
      </x:c>
      <x:c r="AW69" s="12" t="str">
        <x:v>https://us.elegoo.com/collections/3d-printers?page=2</x:v>
      </x:c>
      <x:c r="AX69" s="12" t="str"/>
      <x:c r="AY69" s="12" t="str"/>
      <x:c r="AZ69" s="12"/>
      <x:c r="BA69" s="12"/>
      <x:c r="BB69" s="12"/>
    </x:row>
    <x:row r="70" ht="42" customHeight="1">
      <x:c r="A70" s="12" t="str">
        <x:v>M069</x:v>
      </x:c>
      <x:c r="B70" s="12" t="str">
        <x:v>QIDI</x:v>
      </x:c>
      <x:c r="C70" s="12" t="str">
        <x:v>Q2</x:v>
      </x:c>
      <x:c r="D70" s="12" t="str">
        <x:v>Base / standard listing</x:v>
      </x:c>
      <x:c r="E70" s="12" t="str">
        <x:v>FDM/FFF</x:v>
      </x:c>
      <x:c r="F70" s="12" t="str">
        <x:v>New listing</x:v>
      </x:c>
      <x:c r="G70" s="12" t="n">
        <x:v>1</x:v>
      </x:c>
      <x:c r="H70" s="16" t="n">
        <x:v>499</x:v>
      </x:c>
      <x:c r="I70" s="16"/>
      <x:c r="J70" s="16"/>
      <x:c r="K70" s="16"/>
      <x:c r="L70" s="12" t="str">
        <x:v>Medium - advertised snapshot</x:v>
      </x:c>
      <x:c r="M70" s="12" t="str">
        <x:v>CoreXY</x:v>
      </x:c>
      <x:c r="N70" s="12" t="str">
        <x:v>270 x 270 x 256</x:v>
      </x:c>
      <x:c r="O70" s="12"/>
      <x:c r="P70" s="12" t="str">
        <x:v>Unknown</x:v>
      </x:c>
      <x:c r="Q70" s="12"/>
      <x:c r="R70" s="12" t="str">
        <x:v>Hardware revision and launch timing not verified</x:v>
      </x:c>
      <x:c r="S70" s="12" t="str">
        <x:v>65 C active chamber; optional QIDI Box</x:v>
      </x:c>
      <x:c r="T70" s="12"/>
      <x:c r="U70" s="12"/>
      <x:c r="V70" s="12"/>
      <x:c r="W70" s="12"/>
      <x:c r="X70" s="12" t="str">
        <x:v>Not estimable</x:v>
      </x:c>
      <x:c r="Y70" s="12" t="str">
        <x:v>No matched U.S. model/revision exposure obtained</x:v>
      </x:c>
      <x:c r="Z70" s="12"/>
      <x:c r="AA70" s="12" t="str">
        <x:f>IF(COUNTIF('Owner evidence'!$C$2:$C$29,$C70)=0,"",COUNTIF('Owner evidence'!$C$2:$C$29,$C70))</x:f>
      </x:c>
      <x:c r="AB70" s="12" t="str">
        <x:f>IF(COUNTIF('Owner evidence'!$C$2:$C$29,$C70)=0,"",SUMIF('Owner evidence'!$C$2:$C$29,$C70,'Owner evidence'!$N$2:$N$29))</x:f>
      </x:c>
      <x:c r="AC70" s="12" t="str">
        <x:f>IF(COUNTIF('Owner evidence'!$C$2:$C$29,$C70)=0,"",SUMIF('Owner evidence'!$C$2:$C$29,$C70,'Owner evidence'!$O$2:$O$29))</x:f>
      </x:c>
      <x:c r="AD70" s="12" t="str">
        <x:f>IF(COUNTIF('Owner evidence'!$C$2:$C$29,$C70)=0,"",SUMIF('Owner evidence'!$C$2:$C$29,$C70,'Owner evidence'!$P$2:$P$29))</x:f>
      </x:c>
      <x:c r="AE70" s="12" t="str">
        <x:f>IF(COUNTIF('Owner evidence'!$C$2:$C$29,$C70)=0,"",SUMIF('Owner evidence'!$C$2:$C$29,$C70,'Owner evidence'!$U$2:$U$29))</x:f>
      </x:c>
      <x:c r="AF70" s="12" t="str">
        <x:f>IF(COUNTIF('Owner evidence'!$C$2:$C$29,$C70)=0,"",SUMIF('Owner evidence'!$C$2:$C$29,$C70,'Owner evidence'!$W$2:$W$29))</x:f>
      </x:c>
      <x:c r="AG70" s="12" t="str">
        <x:f>IF(COUNTIF('Owner evidence'!$C$2:$C$29,$C70)=0,"",SUMIF('Owner evidence'!$C$2:$C$29,$C70,'Owner evidence'!$X$2:$X$29))</x:f>
      </x:c>
      <x:c r="AH70" s="12"/>
      <x:c r="AI70" s="12"/>
      <x:c r="AJ70" s="12"/>
      <x:c r="AK70" s="12"/>
      <x:c r="AL70" s="12"/>
      <x:c r="AM70" s="12"/>
      <x:c r="AN70" s="12"/>
      <x:c r="AO70" s="12"/>
      <x:c r="AP70" s="12"/>
      <x:c r="AQ70" s="12" t="str">
        <x:v>INSUFFICIENT DATA</x:v>
      </x:c>
      <x:c r="AR70" s="12" t="str">
        <x:v>INSUFFICIENT DATA for population inference</x:v>
      </x:c>
      <x:c r="AS70" s="12" t="str">
        <x:v>Combo $649</x:v>
      </x:c>
      <x:c r="AT70" s="12" t="str">
        <x:v>Advertised USD price; tax, shipping and optional consumables excluded</x:v>
      </x:c>
      <x:c r="AU70" s="12" t="str"/>
      <x:c r="AV70" s="12" t="str">
        <x:v>C13</x:v>
      </x:c>
      <x:c r="AW70" s="12" t="str">
        <x:v>https://us.qidi3d.com/products/qidi-q2</x:v>
      </x:c>
      <x:c r="AX70" s="12" t="str">
        <x:v>C13</x:v>
      </x:c>
      <x:c r="AY70" s="12" t="str"/>
      <x:c r="AZ70" s="12"/>
      <x:c r="BA70" s="12"/>
      <x:c r="BB70" s="12"/>
    </x:row>
    <x:row r="71" ht="42" customHeight="1">
      <x:c r="A71" s="12" t="str">
        <x:v>M070</x:v>
      </x:c>
      <x:c r="B71" s="12" t="str">
        <x:v>QIDI</x:v>
      </x:c>
      <x:c r="C71" s="12" t="str">
        <x:v>Max4</x:v>
      </x:c>
      <x:c r="D71" s="12" t="str">
        <x:v>Base / standard listing</x:v>
      </x:c>
      <x:c r="E71" s="12" t="str">
        <x:v>FDM/FFF</x:v>
      </x:c>
      <x:c r="F71" s="12" t="str">
        <x:v>New listing</x:v>
      </x:c>
      <x:c r="G71" s="12" t="n">
        <x:v>1</x:v>
      </x:c>
      <x:c r="H71" s="16" t="n">
        <x:v>1099</x:v>
      </x:c>
      <x:c r="I71" s="16"/>
      <x:c r="J71" s="16"/>
      <x:c r="K71" s="16" t="n">
        <x:v>1149</x:v>
      </x:c>
      <x:c r="L71" s="12" t="str">
        <x:v>Medium - advertised snapshot</x:v>
      </x:c>
      <x:c r="M71" s="12" t="str">
        <x:v>CoreXY</x:v>
      </x:c>
      <x:c r="N71" s="12" t="str">
        <x:v>390 x 390 x 340</x:v>
      </x:c>
      <x:c r="O71" s="12"/>
      <x:c r="P71" s="12" t="str">
        <x:v>Unknown</x:v>
      </x:c>
      <x:c r="Q71" s="12"/>
      <x:c r="R71" s="12" t="str">
        <x:v>Hardware revision and launch timing not verified</x:v>
      </x:c>
      <x:c r="S71" s="12" t="str">
        <x:v>Heated chamber; large volume; optional feeder</x:v>
      </x:c>
      <x:c r="T71" s="12"/>
      <x:c r="U71" s="12"/>
      <x:c r="V71" s="12"/>
      <x:c r="W71" s="12"/>
      <x:c r="X71" s="12" t="str">
        <x:v>Not estimable</x:v>
      </x:c>
      <x:c r="Y71" s="12" t="str">
        <x:v>No matched U.S. model/revision exposure obtained</x:v>
      </x:c>
      <x:c r="Z71" s="12"/>
      <x:c r="AA71" s="12" t="str">
        <x:f>IF(COUNTIF('Owner evidence'!$C$2:$C$29,$C71)=0,"",COUNTIF('Owner evidence'!$C$2:$C$29,$C71))</x:f>
      </x:c>
      <x:c r="AB71" s="12" t="str">
        <x:f>IF(COUNTIF('Owner evidence'!$C$2:$C$29,$C71)=0,"",SUMIF('Owner evidence'!$C$2:$C$29,$C71,'Owner evidence'!$N$2:$N$29))</x:f>
      </x:c>
      <x:c r="AC71" s="12" t="str">
        <x:f>IF(COUNTIF('Owner evidence'!$C$2:$C$29,$C71)=0,"",SUMIF('Owner evidence'!$C$2:$C$29,$C71,'Owner evidence'!$O$2:$O$29))</x:f>
      </x:c>
      <x:c r="AD71" s="12" t="str">
        <x:f>IF(COUNTIF('Owner evidence'!$C$2:$C$29,$C71)=0,"",SUMIF('Owner evidence'!$C$2:$C$29,$C71,'Owner evidence'!$P$2:$P$29))</x:f>
      </x:c>
      <x:c r="AE71" s="12" t="str">
        <x:f>IF(COUNTIF('Owner evidence'!$C$2:$C$29,$C71)=0,"",SUMIF('Owner evidence'!$C$2:$C$29,$C71,'Owner evidence'!$U$2:$U$29))</x:f>
      </x:c>
      <x:c r="AF71" s="12" t="str">
        <x:f>IF(COUNTIF('Owner evidence'!$C$2:$C$29,$C71)=0,"",SUMIF('Owner evidence'!$C$2:$C$29,$C71,'Owner evidence'!$W$2:$W$29))</x:f>
      </x:c>
      <x:c r="AG71" s="12" t="str">
        <x:f>IF(COUNTIF('Owner evidence'!$C$2:$C$29,$C71)=0,"",SUMIF('Owner evidence'!$C$2:$C$29,$C71,'Owner evidence'!$X$2:$X$29))</x:f>
      </x:c>
      <x:c r="AH71" s="12"/>
      <x:c r="AI71" s="12"/>
      <x:c r="AJ71" s="12"/>
      <x:c r="AK71" s="12"/>
      <x:c r="AL71" s="12"/>
      <x:c r="AM71" s="12"/>
      <x:c r="AN71" s="12"/>
      <x:c r="AO71" s="12"/>
      <x:c r="AP71" s="12"/>
      <x:c r="AQ71" s="12" t="str">
        <x:v>INSUFFICIENT DATA</x:v>
      </x:c>
      <x:c r="AR71" s="12" t="str">
        <x:v>INSUFFICIENT DATA for population inference</x:v>
      </x:c>
      <x:c r="AS71" s="12" t="str">
        <x:v>Combo $1,249</x:v>
      </x:c>
      <x:c r="AT71" s="12" t="str">
        <x:v>Advertised USD price; tax, shipping and optional consumables excluded</x:v>
      </x:c>
      <x:c r="AU71" s="12" t="str">
        <x:v>Standard includes Polar Cooler gift; gift shipping separately within one month</x:v>
      </x:c>
      <x:c r="AV71" s="12" t="str">
        <x:v>C14</x:v>
      </x:c>
      <x:c r="AW71" s="12" t="str">
        <x:v>https://us.qidi3d.com/products/max4</x:v>
      </x:c>
      <x:c r="AX71" s="12" t="str">
        <x:v>C14</x:v>
      </x:c>
      <x:c r="AY71" s="12" t="str"/>
      <x:c r="AZ71" s="12"/>
      <x:c r="BA71" s="12"/>
      <x:c r="BB71" s="12"/>
    </x:row>
    <x:row r="72" ht="53" customHeight="1">
      <x:c r="A72" s="12" t="str">
        <x:v>M071</x:v>
      </x:c>
      <x:c r="B72" s="12" t="str">
        <x:v>QIDI</x:v>
      </x:c>
      <x:c r="C72" s="12" t="str">
        <x:v>Plus4</x:v>
      </x:c>
      <x:c r="D72" s="12" t="str">
        <x:v>Base / standard listing</x:v>
      </x:c>
      <x:c r="E72" s="12" t="str">
        <x:v>FDM/FFF</x:v>
      </x:c>
      <x:c r="F72" s="12" t="str">
        <x:v>Catalog candidate; U.S. price/stock unresolved</x:v>
      </x:c>
      <x:c r="G72" s="12" t="n">
        <x:v>0</x:v>
      </x:c>
      <x:c r="H72" s="16"/>
      <x:c r="I72" s="16"/>
      <x:c r="J72" s="16"/>
      <x:c r="K72" s="16"/>
      <x:c r="L72" s="12" t="str">
        <x:v>Not estimable</x:v>
      </x:c>
      <x:c r="M72" s="12" t="str">
        <x:v>CoreXY</x:v>
      </x:c>
      <x:c r="N72" s="12" t="str">
        <x:v>305 x 305 x 280</x:v>
      </x:c>
      <x:c r="O72" s="12"/>
      <x:c r="P72" s="12" t="str">
        <x:v>Unknown</x:v>
      </x:c>
      <x:c r="Q72" s="12"/>
      <x:c r="R72" s="12" t="str">
        <x:v>Early 115/120 V SSR issue and replacement board documented in R03/R04; revision of new stock unknown</x:v>
      </x:c>
      <x:c r="S72" s="12" t="str">
        <x:v>Not fully coded</x:v>
      </x:c>
      <x:c r="T72" s="12"/>
      <x:c r="U72" s="12"/>
      <x:c r="V72" s="12"/>
      <x:c r="W72" s="12"/>
      <x:c r="X72" s="12" t="str">
        <x:v>Not estimable</x:v>
      </x:c>
      <x:c r="Y72" s="12" t="str">
        <x:v>No matched U.S. model/revision exposure obtained</x:v>
      </x:c>
      <x:c r="Z72" s="12"/>
      <x:c r="AA72" s="12" t="str">
        <x:f>IF(COUNTIF('Owner evidence'!$C$2:$C$29,$C72)=0,"",COUNTIF('Owner evidence'!$C$2:$C$29,$C72))</x:f>
      </x:c>
      <x:c r="AB72" s="12" t="str">
        <x:f>IF(COUNTIF('Owner evidence'!$C$2:$C$29,$C72)=0,"",SUMIF('Owner evidence'!$C$2:$C$29,$C72,'Owner evidence'!$N$2:$N$29))</x:f>
      </x:c>
      <x:c r="AC72" s="12" t="str">
        <x:f>IF(COUNTIF('Owner evidence'!$C$2:$C$29,$C72)=0,"",SUMIF('Owner evidence'!$C$2:$C$29,$C72,'Owner evidence'!$O$2:$O$29))</x:f>
      </x:c>
      <x:c r="AD72" s="12" t="str">
        <x:f>IF(COUNTIF('Owner evidence'!$C$2:$C$29,$C72)=0,"",SUMIF('Owner evidence'!$C$2:$C$29,$C72,'Owner evidence'!$P$2:$P$29))</x:f>
      </x:c>
      <x:c r="AE72" s="12" t="str">
        <x:f>IF(COUNTIF('Owner evidence'!$C$2:$C$29,$C72)=0,"",SUMIF('Owner evidence'!$C$2:$C$29,$C72,'Owner evidence'!$U$2:$U$29))</x:f>
      </x:c>
      <x:c r="AF72" s="12" t="str">
        <x:f>IF(COUNTIF('Owner evidence'!$C$2:$C$29,$C72)=0,"",SUMIF('Owner evidence'!$C$2:$C$29,$C72,'Owner evidence'!$W$2:$W$29))</x:f>
      </x:c>
      <x:c r="AG72" s="12" t="str">
        <x:f>IF(COUNTIF('Owner evidence'!$C$2:$C$29,$C72)=0,"",SUMIF('Owner evidence'!$C$2:$C$29,$C72,'Owner evidence'!$X$2:$X$29))</x:f>
      </x:c>
      <x:c r="AH72" s="12"/>
      <x:c r="AI72" s="12"/>
      <x:c r="AJ72" s="12"/>
      <x:c r="AK72" s="12"/>
      <x:c r="AL72" s="12"/>
      <x:c r="AM72" s="12"/>
      <x:c r="AN72" s="12"/>
      <x:c r="AO72" s="12"/>
      <x:c r="AP72" s="12"/>
      <x:c r="AQ72" s="12" t="str">
        <x:v>INSUFFICIENT DATA</x:v>
      </x:c>
      <x:c r="AR72" s="12" t="str">
        <x:v>INSUFFICIENT DATA for population inference</x:v>
      </x:c>
      <x:c r="AS72" s="12" t="str"/>
      <x:c r="AT72" s="12" t="str">
        <x:v>Advertised USD price; tax, shipping and optional consumables excluded</x:v>
      </x:c>
      <x:c r="AU72" s="12" t="str"/>
      <x:c r="AV72" s="12" t="str">
        <x:v>C12</x:v>
      </x:c>
      <x:c r="AW72" s="12" t="str">
        <x:v>https://qidi3d.com/collections/3d-printers</x:v>
      </x:c>
      <x:c r="AX72" s="12" t="str">
        <x:v>C12</x:v>
      </x:c>
      <x:c r="AY72" s="12" t="str"/>
      <x:c r="AZ72" s="12"/>
      <x:c r="BA72" s="12"/>
      <x:c r="BB72" s="12"/>
    </x:row>
    <x:row r="73" ht="42" customHeight="1">
      <x:c r="A73" s="12" t="str">
        <x:v>M072</x:v>
      </x:c>
      <x:c r="B73" s="12" t="str">
        <x:v>QIDI</x:v>
      </x:c>
      <x:c r="C73" s="12" t="str">
        <x:v>X-Max 3</x:v>
      </x:c>
      <x:c r="D73" s="12" t="str">
        <x:v>Base / standard listing</x:v>
      </x:c>
      <x:c r="E73" s="12" t="str">
        <x:v>FDM/FFF</x:v>
      </x:c>
      <x:c r="F73" s="12" t="str">
        <x:v>Catalog candidate; U.S. price/stock unresolved</x:v>
      </x:c>
      <x:c r="G73" s="12" t="n">
        <x:v>0</x:v>
      </x:c>
      <x:c r="H73" s="16"/>
      <x:c r="I73" s="16"/>
      <x:c r="J73" s="16"/>
      <x:c r="K73" s="16"/>
      <x:c r="L73" s="12" t="str">
        <x:v>Not estimable</x:v>
      </x:c>
      <x:c r="M73" s="12" t="str">
        <x:v>CoreXY</x:v>
      </x:c>
      <x:c r="N73" s="12" t="str">
        <x:v>325 x 325 x 315</x:v>
      </x:c>
      <x:c r="O73" s="12"/>
      <x:c r="P73" s="12" t="str">
        <x:v>Unknown</x:v>
      </x:c>
      <x:c r="Q73" s="12"/>
      <x:c r="R73" s="12" t="str">
        <x:v>Revision not verified</x:v>
      </x:c>
      <x:c r="S73" s="12" t="str">
        <x:v>Not fully coded</x:v>
      </x:c>
      <x:c r="T73" s="12"/>
      <x:c r="U73" s="12"/>
      <x:c r="V73" s="12"/>
      <x:c r="W73" s="12"/>
      <x:c r="X73" s="12" t="str">
        <x:v>Not estimable</x:v>
      </x:c>
      <x:c r="Y73" s="12" t="str">
        <x:v>No matched U.S. model/revision exposure obtained</x:v>
      </x:c>
      <x:c r="Z73" s="12"/>
      <x:c r="AA73" s="12" t="str">
        <x:f>IF(COUNTIF('Owner evidence'!$C$2:$C$29,$C73)=0,"",COUNTIF('Owner evidence'!$C$2:$C$29,$C73))</x:f>
      </x:c>
      <x:c r="AB73" s="12" t="str">
        <x:f>IF(COUNTIF('Owner evidence'!$C$2:$C$29,$C73)=0,"",SUMIF('Owner evidence'!$C$2:$C$29,$C73,'Owner evidence'!$N$2:$N$29))</x:f>
      </x:c>
      <x:c r="AC73" s="12" t="str">
        <x:f>IF(COUNTIF('Owner evidence'!$C$2:$C$29,$C73)=0,"",SUMIF('Owner evidence'!$C$2:$C$29,$C73,'Owner evidence'!$O$2:$O$29))</x:f>
      </x:c>
      <x:c r="AD73" s="12" t="str">
        <x:f>IF(COUNTIF('Owner evidence'!$C$2:$C$29,$C73)=0,"",SUMIF('Owner evidence'!$C$2:$C$29,$C73,'Owner evidence'!$P$2:$P$29))</x:f>
      </x:c>
      <x:c r="AE73" s="12" t="str">
        <x:f>IF(COUNTIF('Owner evidence'!$C$2:$C$29,$C73)=0,"",SUMIF('Owner evidence'!$C$2:$C$29,$C73,'Owner evidence'!$U$2:$U$29))</x:f>
      </x:c>
      <x:c r="AF73" s="12" t="str">
        <x:f>IF(COUNTIF('Owner evidence'!$C$2:$C$29,$C73)=0,"",SUMIF('Owner evidence'!$C$2:$C$29,$C73,'Owner evidence'!$W$2:$W$29))</x:f>
      </x:c>
      <x:c r="AG73" s="12" t="str">
        <x:f>IF(COUNTIF('Owner evidence'!$C$2:$C$29,$C73)=0,"",SUMIF('Owner evidence'!$C$2:$C$29,$C73,'Owner evidence'!$X$2:$X$29))</x:f>
      </x:c>
      <x:c r="AH73" s="12"/>
      <x:c r="AI73" s="12"/>
      <x:c r="AJ73" s="12"/>
      <x:c r="AK73" s="12"/>
      <x:c r="AL73" s="12"/>
      <x:c r="AM73" s="12"/>
      <x:c r="AN73" s="12"/>
      <x:c r="AO73" s="12"/>
      <x:c r="AP73" s="12"/>
      <x:c r="AQ73" s="12" t="str">
        <x:v>INSUFFICIENT DATA</x:v>
      </x:c>
      <x:c r="AR73" s="12" t="str">
        <x:v>INSUFFICIENT DATA for population inference</x:v>
      </x:c>
      <x:c r="AS73" s="12" t="str"/>
      <x:c r="AT73" s="12" t="str">
        <x:v>Advertised USD price; tax, shipping and optional consumables excluded</x:v>
      </x:c>
      <x:c r="AU73" s="12" t="str"/>
      <x:c r="AV73" s="12" t="str">
        <x:v>C12</x:v>
      </x:c>
      <x:c r="AW73" s="12" t="str">
        <x:v>https://qidi3d.com/collections/3d-printers</x:v>
      </x:c>
      <x:c r="AX73" s="12" t="str">
        <x:v>C12</x:v>
      </x:c>
      <x:c r="AY73" s="12" t="str"/>
      <x:c r="AZ73" s="12"/>
      <x:c r="BA73" s="12"/>
      <x:c r="BB73" s="12"/>
    </x:row>
    <x:row r="74" ht="42" customHeight="1">
      <x:c r="A74" s="12" t="str">
        <x:v>M073</x:v>
      </x:c>
      <x:c r="B74" s="12" t="str">
        <x:v>QIDI</x:v>
      </x:c>
      <x:c r="C74" s="12" t="str">
        <x:v>Q2C</x:v>
      </x:c>
      <x:c r="D74" s="12" t="str">
        <x:v>Base / standard listing</x:v>
      </x:c>
      <x:c r="E74" s="12" t="str">
        <x:v>FDM/FFF</x:v>
      </x:c>
      <x:c r="F74" s="12" t="str">
        <x:v>Catalog candidate; U.S. price/stock unresolved</x:v>
      </x:c>
      <x:c r="G74" s="12" t="n">
        <x:v>0</x:v>
      </x:c>
      <x:c r="H74" s="16"/>
      <x:c r="I74" s="16"/>
      <x:c r="J74" s="16"/>
      <x:c r="K74" s="16"/>
      <x:c r="L74" s="12" t="str">
        <x:v>Not estimable</x:v>
      </x:c>
      <x:c r="M74" s="12" t="str">
        <x:v>CoreXY</x:v>
      </x:c>
      <x:c r="N74" s="12"/>
      <x:c r="O74" s="12"/>
      <x:c r="P74" s="12" t="str">
        <x:v>Unknown</x:v>
      </x:c>
      <x:c r="Q74" s="12"/>
      <x:c r="R74" s="12" t="str">
        <x:v>Revision not verified</x:v>
      </x:c>
      <x:c r="S74" s="12" t="str">
        <x:v>Not fully coded</x:v>
      </x:c>
      <x:c r="T74" s="12"/>
      <x:c r="U74" s="12"/>
      <x:c r="V74" s="12"/>
      <x:c r="W74" s="12"/>
      <x:c r="X74" s="12" t="str">
        <x:v>Not estimable</x:v>
      </x:c>
      <x:c r="Y74" s="12" t="str">
        <x:v>No matched U.S. model/revision exposure obtained</x:v>
      </x:c>
      <x:c r="Z74" s="12"/>
      <x:c r="AA74" s="12" t="str">
        <x:f>IF(COUNTIF('Owner evidence'!$C$2:$C$29,$C74)=0,"",COUNTIF('Owner evidence'!$C$2:$C$29,$C74))</x:f>
      </x:c>
      <x:c r="AB74" s="12" t="str">
        <x:f>IF(COUNTIF('Owner evidence'!$C$2:$C$29,$C74)=0,"",SUMIF('Owner evidence'!$C$2:$C$29,$C74,'Owner evidence'!$N$2:$N$29))</x:f>
      </x:c>
      <x:c r="AC74" s="12" t="str">
        <x:f>IF(COUNTIF('Owner evidence'!$C$2:$C$29,$C74)=0,"",SUMIF('Owner evidence'!$C$2:$C$29,$C74,'Owner evidence'!$O$2:$O$29))</x:f>
      </x:c>
      <x:c r="AD74" s="12" t="str">
        <x:f>IF(COUNTIF('Owner evidence'!$C$2:$C$29,$C74)=0,"",SUMIF('Owner evidence'!$C$2:$C$29,$C74,'Owner evidence'!$P$2:$P$29))</x:f>
      </x:c>
      <x:c r="AE74" s="12" t="str">
        <x:f>IF(COUNTIF('Owner evidence'!$C$2:$C$29,$C74)=0,"",SUMIF('Owner evidence'!$C$2:$C$29,$C74,'Owner evidence'!$U$2:$U$29))</x:f>
      </x:c>
      <x:c r="AF74" s="12" t="str">
        <x:f>IF(COUNTIF('Owner evidence'!$C$2:$C$29,$C74)=0,"",SUMIF('Owner evidence'!$C$2:$C$29,$C74,'Owner evidence'!$W$2:$W$29))</x:f>
      </x:c>
      <x:c r="AG74" s="12" t="str">
        <x:f>IF(COUNTIF('Owner evidence'!$C$2:$C$29,$C74)=0,"",SUMIF('Owner evidence'!$C$2:$C$29,$C74,'Owner evidence'!$X$2:$X$29))</x:f>
      </x:c>
      <x:c r="AH74" s="12"/>
      <x:c r="AI74" s="12"/>
      <x:c r="AJ74" s="12"/>
      <x:c r="AK74" s="12"/>
      <x:c r="AL74" s="12"/>
      <x:c r="AM74" s="12"/>
      <x:c r="AN74" s="12"/>
      <x:c r="AO74" s="12"/>
      <x:c r="AP74" s="12"/>
      <x:c r="AQ74" s="12" t="str">
        <x:v>INSUFFICIENT DATA</x:v>
      </x:c>
      <x:c r="AR74" s="12" t="str">
        <x:v>INSUFFICIENT DATA for population inference</x:v>
      </x:c>
      <x:c r="AS74" s="12" t="str"/>
      <x:c r="AT74" s="12" t="str">
        <x:v>Advertised USD price; tax, shipping and optional consumables excluded</x:v>
      </x:c>
      <x:c r="AU74" s="12" t="str"/>
      <x:c r="AV74" s="12" t="str">
        <x:v>C12</x:v>
      </x:c>
      <x:c r="AW74" s="12" t="str">
        <x:v>https://qidi3d.com/collections/3d-printers</x:v>
      </x:c>
      <x:c r="AX74" s="12" t="str"/>
      <x:c r="AY74" s="12" t="str"/>
      <x:c r="AZ74" s="12"/>
      <x:c r="BA74" s="12"/>
      <x:c r="BB74" s="12"/>
    </x:row>
    <x:row r="75" ht="42" customHeight="1">
      <x:c r="A75" s="12" t="str">
        <x:v>M074</x:v>
      </x:c>
      <x:c r="B75" s="12" t="str">
        <x:v>Flashforge</x:v>
      </x:c>
      <x:c r="C75" s="12" t="str">
        <x:v>Adventurer 5M</x:v>
      </x:c>
      <x:c r="D75" s="12" t="str">
        <x:v>Base / standard listing</x:v>
      </x:c>
      <x:c r="E75" s="12" t="str">
        <x:v>FDM/FFF</x:v>
      </x:c>
      <x:c r="F75" s="12" t="str">
        <x:v>New listing</x:v>
      </x:c>
      <x:c r="G75" s="12" t="n">
        <x:v>1</x:v>
      </x:c>
      <x:c r="H75" s="16" t="n">
        <x:v>299</x:v>
      </x:c>
      <x:c r="I75" s="16"/>
      <x:c r="J75" s="16"/>
      <x:c r="K75" s="16" t="n">
        <x:v>399</x:v>
      </x:c>
      <x:c r="L75" s="12" t="str">
        <x:v>Medium - advertised snapshot</x:v>
      </x:c>
      <x:c r="M75" s="12" t="str">
        <x:v>CoreXY</x:v>
      </x:c>
      <x:c r="N75" s="12" t="str">
        <x:v>220 x 220 x 220</x:v>
      </x:c>
      <x:c r="O75" s="12"/>
      <x:c r="P75" s="12" t="str">
        <x:v>Unknown</x:v>
      </x:c>
      <x:c r="Q75" s="12"/>
      <x:c r="R75" s="12" t="str">
        <x:v>Hardware revision and launch timing not verified</x:v>
      </x:c>
      <x:c r="S75" s="12" t="str">
        <x:v>Single nozzle</x:v>
      </x:c>
      <x:c r="T75" s="12"/>
      <x:c r="U75" s="12"/>
      <x:c r="V75" s="12"/>
      <x:c r="W75" s="12"/>
      <x:c r="X75" s="12" t="str">
        <x:v>Not estimable</x:v>
      </x:c>
      <x:c r="Y75" s="12" t="str">
        <x:v>No matched U.S. model/revision exposure obtained</x:v>
      </x:c>
      <x:c r="Z75" s="12"/>
      <x:c r="AA75" s="12" t="str">
        <x:f>IF(COUNTIF('Owner evidence'!$C$2:$C$29,$C75)=0,"",COUNTIF('Owner evidence'!$C$2:$C$29,$C75))</x:f>
      </x:c>
      <x:c r="AB75" s="12" t="str">
        <x:f>IF(COUNTIF('Owner evidence'!$C$2:$C$29,$C75)=0,"",SUMIF('Owner evidence'!$C$2:$C$29,$C75,'Owner evidence'!$N$2:$N$29))</x:f>
      </x:c>
      <x:c r="AC75" s="12" t="str">
        <x:f>IF(COUNTIF('Owner evidence'!$C$2:$C$29,$C75)=0,"",SUMIF('Owner evidence'!$C$2:$C$29,$C75,'Owner evidence'!$O$2:$O$29))</x:f>
      </x:c>
      <x:c r="AD75" s="12" t="str">
        <x:f>IF(COUNTIF('Owner evidence'!$C$2:$C$29,$C75)=0,"",SUMIF('Owner evidence'!$C$2:$C$29,$C75,'Owner evidence'!$P$2:$P$29))</x:f>
      </x:c>
      <x:c r="AE75" s="12" t="str">
        <x:f>IF(COUNTIF('Owner evidence'!$C$2:$C$29,$C75)=0,"",SUMIF('Owner evidence'!$C$2:$C$29,$C75,'Owner evidence'!$U$2:$U$29))</x:f>
      </x:c>
      <x:c r="AF75" s="12" t="str">
        <x:f>IF(COUNTIF('Owner evidence'!$C$2:$C$29,$C75)=0,"",SUMIF('Owner evidence'!$C$2:$C$29,$C75,'Owner evidence'!$W$2:$W$29))</x:f>
      </x:c>
      <x:c r="AG75" s="12" t="str">
        <x:f>IF(COUNTIF('Owner evidence'!$C$2:$C$29,$C75)=0,"",SUMIF('Owner evidence'!$C$2:$C$29,$C75,'Owner evidence'!$X$2:$X$29))</x:f>
      </x:c>
      <x:c r="AH75" s="12"/>
      <x:c r="AI75" s="12"/>
      <x:c r="AJ75" s="12"/>
      <x:c r="AK75" s="12"/>
      <x:c r="AL75" s="12"/>
      <x:c r="AM75" s="12"/>
      <x:c r="AN75" s="12"/>
      <x:c r="AO75" s="12"/>
      <x:c r="AP75" s="12"/>
      <x:c r="AQ75" s="12" t="str">
        <x:v>INSUFFICIENT DATA</x:v>
      </x:c>
      <x:c r="AR75" s="12" t="str">
        <x:v>INSUFFICIENT DATA for population inference</x:v>
      </x:c>
      <x:c r="AS75" s="12" t="str"/>
      <x:c r="AT75" s="12" t="str">
        <x:v>Advertised USD price; tax, shipping and optional consumables excluded</x:v>
      </x:c>
      <x:c r="AU75" s="12" t="str"/>
      <x:c r="AV75" s="12" t="str">
        <x:v>C15</x:v>
      </x:c>
      <x:c r="AW75" s="12" t="str">
        <x:v>https://www.flashforge.com/collections/3d-printers</x:v>
      </x:c>
      <x:c r="AX75" s="12" t="str">
        <x:v>C15</x:v>
      </x:c>
      <x:c r="AY75" s="12" t="str"/>
      <x:c r="AZ75" s="12"/>
      <x:c r="BA75" s="12"/>
      <x:c r="BB75" s="12"/>
    </x:row>
    <x:row r="76" ht="42" customHeight="1">
      <x:c r="A76" s="12" t="str">
        <x:v>M075</x:v>
      </x:c>
      <x:c r="B76" s="12" t="str">
        <x:v>Flashforge</x:v>
      </x:c>
      <x:c r="C76" s="12" t="str">
        <x:v>Adventurer 5M Pro</x:v>
      </x:c>
      <x:c r="D76" s="12" t="str">
        <x:v>Base / standard listing</x:v>
      </x:c>
      <x:c r="E76" s="12" t="str">
        <x:v>FDM/FFF</x:v>
      </x:c>
      <x:c r="F76" s="12" t="str">
        <x:v>New listing</x:v>
      </x:c>
      <x:c r="G76" s="12" t="n">
        <x:v>1</x:v>
      </x:c>
      <x:c r="H76" s="16" t="n">
        <x:v>449</x:v>
      </x:c>
      <x:c r="I76" s="16"/>
      <x:c r="J76" s="16"/>
      <x:c r="K76" s="16" t="n">
        <x:v>599</x:v>
      </x:c>
      <x:c r="L76" s="12" t="str">
        <x:v>Medium - advertised snapshot</x:v>
      </x:c>
      <x:c r="M76" s="12" t="str">
        <x:v>CoreXY</x:v>
      </x:c>
      <x:c r="N76" s="12" t="str">
        <x:v>220 x 220 x 220</x:v>
      </x:c>
      <x:c r="O76" s="12"/>
      <x:c r="P76" s="12" t="str">
        <x:v>Unknown</x:v>
      </x:c>
      <x:c r="Q76" s="12"/>
      <x:c r="R76" s="12" t="str">
        <x:v>Hardware revision and launch timing not verified</x:v>
      </x:c>
      <x:c r="S76" s="12" t="str">
        <x:v>Single nozzle</x:v>
      </x:c>
      <x:c r="T76" s="12"/>
      <x:c r="U76" s="12"/>
      <x:c r="V76" s="12"/>
      <x:c r="W76" s="12"/>
      <x:c r="X76" s="12" t="str">
        <x:v>Not estimable</x:v>
      </x:c>
      <x:c r="Y76" s="12" t="str">
        <x:v>No matched U.S. model/revision exposure obtained</x:v>
      </x:c>
      <x:c r="Z76" s="12"/>
      <x:c r="AA76" s="12" t="str">
        <x:f>IF(COUNTIF('Owner evidence'!$C$2:$C$29,$C76)=0,"",COUNTIF('Owner evidence'!$C$2:$C$29,$C76))</x:f>
      </x:c>
      <x:c r="AB76" s="12" t="str">
        <x:f>IF(COUNTIF('Owner evidence'!$C$2:$C$29,$C76)=0,"",SUMIF('Owner evidence'!$C$2:$C$29,$C76,'Owner evidence'!$N$2:$N$29))</x:f>
      </x:c>
      <x:c r="AC76" s="12" t="str">
        <x:f>IF(COUNTIF('Owner evidence'!$C$2:$C$29,$C76)=0,"",SUMIF('Owner evidence'!$C$2:$C$29,$C76,'Owner evidence'!$O$2:$O$29))</x:f>
      </x:c>
      <x:c r="AD76" s="12" t="str">
        <x:f>IF(COUNTIF('Owner evidence'!$C$2:$C$29,$C76)=0,"",SUMIF('Owner evidence'!$C$2:$C$29,$C76,'Owner evidence'!$P$2:$P$29))</x:f>
      </x:c>
      <x:c r="AE76" s="12" t="str">
        <x:f>IF(COUNTIF('Owner evidence'!$C$2:$C$29,$C76)=0,"",SUMIF('Owner evidence'!$C$2:$C$29,$C76,'Owner evidence'!$U$2:$U$29))</x:f>
      </x:c>
      <x:c r="AF76" s="12" t="str">
        <x:f>IF(COUNTIF('Owner evidence'!$C$2:$C$29,$C76)=0,"",SUMIF('Owner evidence'!$C$2:$C$29,$C76,'Owner evidence'!$W$2:$W$29))</x:f>
      </x:c>
      <x:c r="AG76" s="12" t="str">
        <x:f>IF(COUNTIF('Owner evidence'!$C$2:$C$29,$C76)=0,"",SUMIF('Owner evidence'!$C$2:$C$29,$C76,'Owner evidence'!$X$2:$X$29))</x:f>
      </x:c>
      <x:c r="AH76" s="12"/>
      <x:c r="AI76" s="12"/>
      <x:c r="AJ76" s="12"/>
      <x:c r="AK76" s="12"/>
      <x:c r="AL76" s="12"/>
      <x:c r="AM76" s="12"/>
      <x:c r="AN76" s="12"/>
      <x:c r="AO76" s="12"/>
      <x:c r="AP76" s="12"/>
      <x:c r="AQ76" s="12" t="str">
        <x:v>INSUFFICIENT DATA</x:v>
      </x:c>
      <x:c r="AR76" s="12" t="str">
        <x:v>INSUFFICIENT DATA for population inference</x:v>
      </x:c>
      <x:c r="AS76" s="12" t="str"/>
      <x:c r="AT76" s="12" t="str">
        <x:v>Advertised USD price; tax, shipping and optional consumables excluded</x:v>
      </x:c>
      <x:c r="AU76" s="12" t="str">
        <x:v>Advertised $80 checkout discount not applied to snapshot price</x:v>
      </x:c>
      <x:c r="AV76" s="12" t="str">
        <x:v>C15</x:v>
      </x:c>
      <x:c r="AW76" s="12" t="str">
        <x:v>https://www.flashforge.com/collections/3d-printers</x:v>
      </x:c>
      <x:c r="AX76" s="12" t="str">
        <x:v>C15</x:v>
      </x:c>
      <x:c r="AY76" s="12" t="str"/>
      <x:c r="AZ76" s="12"/>
      <x:c r="BA76" s="12"/>
      <x:c r="BB76" s="12"/>
    </x:row>
    <x:row r="77" ht="42" customHeight="1">
      <x:c r="A77" s="12" t="str">
        <x:v>M076</x:v>
      </x:c>
      <x:c r="B77" s="12" t="str">
        <x:v>Flashforge</x:v>
      </x:c>
      <x:c r="C77" s="12" t="str">
        <x:v>AD5X</x:v>
      </x:c>
      <x:c r="D77" s="12" t="str">
        <x:v>Base / standard listing</x:v>
      </x:c>
      <x:c r="E77" s="12" t="str">
        <x:v>FDM/FFF</x:v>
      </x:c>
      <x:c r="F77" s="12" t="str">
        <x:v>New listing</x:v>
      </x:c>
      <x:c r="G77" s="12" t="n">
        <x:v>1</x:v>
      </x:c>
      <x:c r="H77" s="16" t="n">
        <x:v>399</x:v>
      </x:c>
      <x:c r="I77" s="16"/>
      <x:c r="J77" s="16"/>
      <x:c r="K77" s="16" t="n">
        <x:v>549</x:v>
      </x:c>
      <x:c r="L77" s="12" t="str">
        <x:v>Medium - advertised snapshot</x:v>
      </x:c>
      <x:c r="M77" s="12" t="str">
        <x:v>CoreXY</x:v>
      </x:c>
      <x:c r="N77" s="12" t="str">
        <x:v>220 x 220 x 220</x:v>
      </x:c>
      <x:c r="O77" s="12"/>
      <x:c r="P77" s="12" t="str">
        <x:v>Unknown</x:v>
      </x:c>
      <x:c r="Q77" s="12"/>
      <x:c r="R77" s="12" t="str">
        <x:v>Hardware revision and launch timing not verified</x:v>
      </x:c>
      <x:c r="S77" s="12" t="str">
        <x:v>Single nozzle; integrated four-color IFS</x:v>
      </x:c>
      <x:c r="T77" s="12"/>
      <x:c r="U77" s="12"/>
      <x:c r="V77" s="12"/>
      <x:c r="W77" s="12"/>
      <x:c r="X77" s="12" t="str">
        <x:v>Not estimable</x:v>
      </x:c>
      <x:c r="Y77" s="12" t="str">
        <x:v>No matched U.S. model/revision exposure obtained</x:v>
      </x:c>
      <x:c r="Z77" s="12"/>
      <x:c r="AA77" s="12" t="n">
        <x:f>IF(COUNTIF('Owner evidence'!$C$2:$C$29,$C77)=0,"",COUNTIF('Owner evidence'!$C$2:$C$29,$C77))</x:f>
        <x:v>3</x:v>
      </x:c>
      <x:c r="AB77" s="12" t="n">
        <x:f>IF(COUNTIF('Owner evidence'!$C$2:$C$29,$C77)=0,"",SUMIF('Owner evidence'!$C$2:$C$29,$C77,'Owner evidence'!$N$2:$N$29))</x:f>
        <x:v>1</x:v>
      </x:c>
      <x:c r="AC77" s="12" t="n">
        <x:f>IF(COUNTIF('Owner evidence'!$C$2:$C$29,$C77)=0,"",SUMIF('Owner evidence'!$C$2:$C$29,$C77,'Owner evidence'!$O$2:$O$29))</x:f>
        <x:v>3</x:v>
      </x:c>
      <x:c r="AD77" s="12" t="n">
        <x:f>IF(COUNTIF('Owner evidence'!$C$2:$C$29,$C77)=0,"",SUMIF('Owner evidence'!$C$2:$C$29,$C77,'Owner evidence'!$P$2:$P$29))</x:f>
        <x:v>1</x:v>
      </x:c>
      <x:c r="AE77" s="12" t="n">
        <x:f>IF(COUNTIF('Owner evidence'!$C$2:$C$29,$C77)=0,"",SUMIF('Owner evidence'!$C$2:$C$29,$C77,'Owner evidence'!$U$2:$U$29))</x:f>
        <x:v>0</x:v>
      </x:c>
      <x:c r="AF77" s="12" t="n">
        <x:f>IF(COUNTIF('Owner evidence'!$C$2:$C$29,$C77)=0,"",SUMIF('Owner evidence'!$C$2:$C$29,$C77,'Owner evidence'!$W$2:$W$29))</x:f>
        <x:v>0</x:v>
      </x:c>
      <x:c r="AG77" s="12" t="n">
        <x:f>IF(COUNTIF('Owner evidence'!$C$2:$C$29,$C77)=0,"",SUMIF('Owner evidence'!$C$2:$C$29,$C77,'Owner evidence'!$X$2:$X$29))</x:f>
        <x:v>0</x:v>
      </x:c>
      <x:c r="AH77" s="12"/>
      <x:c r="AI77" s="12"/>
      <x:c r="AJ77" s="12"/>
      <x:c r="AK77" s="12"/>
      <x:c r="AL77" s="12"/>
      <x:c r="AM77" s="12"/>
      <x:c r="AN77" s="12"/>
      <x:c r="AO77" s="12"/>
      <x:c r="AP77" s="12"/>
      <x:c r="AQ77" s="12" t="str">
        <x:v>INSUFFICIENT DATA</x:v>
      </x:c>
      <x:c r="AR77" s="12" t="str">
        <x:v>INSUFFICIENT DATA for population inference</x:v>
      </x:c>
      <x:c r="AS77" s="12" t="str"/>
      <x:c r="AT77" s="12" t="str">
        <x:v>Advertised USD price; tax, shipping and optional consumables excluded</x:v>
      </x:c>
      <x:c r="AU77" s="12" t="str">
        <x:v>Advertised $50 checkout discount not applied to snapshot price</x:v>
      </x:c>
      <x:c r="AV77" s="12" t="str">
        <x:v>C16</x:v>
      </x:c>
      <x:c r="AW77" s="12" t="str">
        <x:v>https://www.flashforge.com/products/flashforge-ad5x-3d-printer</x:v>
      </x:c>
      <x:c r="AX77" s="12" t="str">
        <x:v>C16</x:v>
      </x:c>
      <x:c r="AY77" s="12" t="str"/>
      <x:c r="AZ77" s="12"/>
      <x:c r="BA77" s="12"/>
      <x:c r="BB77" s="12"/>
    </x:row>
    <x:row r="78" ht="42" customHeight="1">
      <x:c r="A78" s="12" t="str">
        <x:v>M077</x:v>
      </x:c>
      <x:c r="B78" s="12" t="str">
        <x:v>Flashforge</x:v>
      </x:c>
      <x:c r="C78" s="12" t="str">
        <x:v>Creator 5</x:v>
      </x:c>
      <x:c r="D78" s="12" t="str">
        <x:v>Base / standard listing</x:v>
      </x:c>
      <x:c r="E78" s="12" t="str">
        <x:v>FDM/FFF</x:v>
      </x:c>
      <x:c r="F78" s="12" t="str">
        <x:v>New listing</x:v>
      </x:c>
      <x:c r="G78" s="12" t="n">
        <x:v>1</x:v>
      </x:c>
      <x:c r="H78" s="16" t="n">
        <x:v>799</x:v>
      </x:c>
      <x:c r="I78" s="16"/>
      <x:c r="J78" s="16"/>
      <x:c r="K78" s="16"/>
      <x:c r="L78" s="12" t="str">
        <x:v>Medium - advertised snapshot</x:v>
      </x:c>
      <x:c r="M78" s="12" t="str">
        <x:v>CoreXY</x:v>
      </x:c>
      <x:c r="N78" s="12"/>
      <x:c r="O78" s="12"/>
      <x:c r="P78" s="12" t="str">
        <x:v>Unknown</x:v>
      </x:c>
      <x:c r="Q78" s="12"/>
      <x:c r="R78" s="12" t="str">
        <x:v>Hardware revision and launch timing not verified</x:v>
      </x:c>
      <x:c r="S78" s="12" t="str">
        <x:v>Four toolheads</x:v>
      </x:c>
      <x:c r="T78" s="12"/>
      <x:c r="U78" s="12"/>
      <x:c r="V78" s="12"/>
      <x:c r="W78" s="12"/>
      <x:c r="X78" s="12" t="str">
        <x:v>Not estimable</x:v>
      </x:c>
      <x:c r="Y78" s="12" t="str">
        <x:v>No matched U.S. model/revision exposure obtained</x:v>
      </x:c>
      <x:c r="Z78" s="12"/>
      <x:c r="AA78" s="12" t="str">
        <x:f>IF(COUNTIF('Owner evidence'!$C$2:$C$29,$C78)=0,"",COUNTIF('Owner evidence'!$C$2:$C$29,$C78))</x:f>
      </x:c>
      <x:c r="AB78" s="12" t="str">
        <x:f>IF(COUNTIF('Owner evidence'!$C$2:$C$29,$C78)=0,"",SUMIF('Owner evidence'!$C$2:$C$29,$C78,'Owner evidence'!$N$2:$N$29))</x:f>
      </x:c>
      <x:c r="AC78" s="12" t="str">
        <x:f>IF(COUNTIF('Owner evidence'!$C$2:$C$29,$C78)=0,"",SUMIF('Owner evidence'!$C$2:$C$29,$C78,'Owner evidence'!$O$2:$O$29))</x:f>
      </x:c>
      <x:c r="AD78" s="12" t="str">
        <x:f>IF(COUNTIF('Owner evidence'!$C$2:$C$29,$C78)=0,"",SUMIF('Owner evidence'!$C$2:$C$29,$C78,'Owner evidence'!$P$2:$P$29))</x:f>
      </x:c>
      <x:c r="AE78" s="12" t="str">
        <x:f>IF(COUNTIF('Owner evidence'!$C$2:$C$29,$C78)=0,"",SUMIF('Owner evidence'!$C$2:$C$29,$C78,'Owner evidence'!$U$2:$U$29))</x:f>
      </x:c>
      <x:c r="AF78" s="12" t="str">
        <x:f>IF(COUNTIF('Owner evidence'!$C$2:$C$29,$C78)=0,"",SUMIF('Owner evidence'!$C$2:$C$29,$C78,'Owner evidence'!$W$2:$W$29))</x:f>
      </x:c>
      <x:c r="AG78" s="12" t="str">
        <x:f>IF(COUNTIF('Owner evidence'!$C$2:$C$29,$C78)=0,"",SUMIF('Owner evidence'!$C$2:$C$29,$C78,'Owner evidence'!$X$2:$X$29))</x:f>
      </x:c>
      <x:c r="AH78" s="12"/>
      <x:c r="AI78" s="12"/>
      <x:c r="AJ78" s="12"/>
      <x:c r="AK78" s="12"/>
      <x:c r="AL78" s="12"/>
      <x:c r="AM78" s="12"/>
      <x:c r="AN78" s="12"/>
      <x:c r="AO78" s="12"/>
      <x:c r="AP78" s="12"/>
      <x:c r="AQ78" s="12" t="str">
        <x:v>INSUFFICIENT DATA</x:v>
      </x:c>
      <x:c r="AR78" s="12" t="str">
        <x:v>INSUFFICIENT DATA for population inference</x:v>
      </x:c>
      <x:c r="AS78" s="12" t="str"/>
      <x:c r="AT78" s="12" t="str">
        <x:v>Advertised USD price; tax, shipping and optional consumables excluded</x:v>
      </x:c>
      <x:c r="AU78" s="12" t="str"/>
      <x:c r="AV78" s="12" t="str">
        <x:v>C15</x:v>
      </x:c>
      <x:c r="AW78" s="12" t="str">
        <x:v>https://www.flashforge.com/collections/3d-printers</x:v>
      </x:c>
      <x:c r="AX78" s="12" t="str"/>
      <x:c r="AY78" s="12" t="str"/>
      <x:c r="AZ78" s="12"/>
      <x:c r="BA78" s="12"/>
      <x:c r="BB78" s="12"/>
    </x:row>
    <x:row r="79" ht="42" customHeight="1">
      <x:c r="A79" s="12" t="str">
        <x:v>M078</x:v>
      </x:c>
      <x:c r="B79" s="12" t="str">
        <x:v>Flashforge</x:v>
      </x:c>
      <x:c r="C79" s="12" t="str">
        <x:v>Creator 5 Pro</x:v>
      </x:c>
      <x:c r="D79" s="12" t="str">
        <x:v>Base / standard listing</x:v>
      </x:c>
      <x:c r="E79" s="12" t="str">
        <x:v>FDM/FFF</x:v>
      </x:c>
      <x:c r="F79" s="12" t="str">
        <x:v>New listing</x:v>
      </x:c>
      <x:c r="G79" s="12" t="n">
        <x:v>1</x:v>
      </x:c>
      <x:c r="H79" s="16" t="n">
        <x:v>949</x:v>
      </x:c>
      <x:c r="I79" s="16"/>
      <x:c r="J79" s="16"/>
      <x:c r="K79" s="16"/>
      <x:c r="L79" s="12" t="str">
        <x:v>Medium - advertised snapshot</x:v>
      </x:c>
      <x:c r="M79" s="12" t="str">
        <x:v>CoreXY</x:v>
      </x:c>
      <x:c r="N79" s="12"/>
      <x:c r="O79" s="12"/>
      <x:c r="P79" s="12" t="str">
        <x:v>Unknown</x:v>
      </x:c>
      <x:c r="Q79" s="12"/>
      <x:c r="R79" s="12" t="str">
        <x:v>Hardware revision and launch timing not verified</x:v>
      </x:c>
      <x:c r="S79" s="12" t="str">
        <x:v>Four toolheads</x:v>
      </x:c>
      <x:c r="T79" s="12"/>
      <x:c r="U79" s="12"/>
      <x:c r="V79" s="12"/>
      <x:c r="W79" s="12"/>
      <x:c r="X79" s="12" t="str">
        <x:v>Not estimable</x:v>
      </x:c>
      <x:c r="Y79" s="12" t="str">
        <x:v>No matched U.S. model/revision exposure obtained</x:v>
      </x:c>
      <x:c r="Z79" s="12"/>
      <x:c r="AA79" s="12" t="str">
        <x:f>IF(COUNTIF('Owner evidence'!$C$2:$C$29,$C79)=0,"",COUNTIF('Owner evidence'!$C$2:$C$29,$C79))</x:f>
      </x:c>
      <x:c r="AB79" s="12" t="str">
        <x:f>IF(COUNTIF('Owner evidence'!$C$2:$C$29,$C79)=0,"",SUMIF('Owner evidence'!$C$2:$C$29,$C79,'Owner evidence'!$N$2:$N$29))</x:f>
      </x:c>
      <x:c r="AC79" s="12" t="str">
        <x:f>IF(COUNTIF('Owner evidence'!$C$2:$C$29,$C79)=0,"",SUMIF('Owner evidence'!$C$2:$C$29,$C79,'Owner evidence'!$O$2:$O$29))</x:f>
      </x:c>
      <x:c r="AD79" s="12" t="str">
        <x:f>IF(COUNTIF('Owner evidence'!$C$2:$C$29,$C79)=0,"",SUMIF('Owner evidence'!$C$2:$C$29,$C79,'Owner evidence'!$P$2:$P$29))</x:f>
      </x:c>
      <x:c r="AE79" s="12" t="str">
        <x:f>IF(COUNTIF('Owner evidence'!$C$2:$C$29,$C79)=0,"",SUMIF('Owner evidence'!$C$2:$C$29,$C79,'Owner evidence'!$U$2:$U$29))</x:f>
      </x:c>
      <x:c r="AF79" s="12" t="str">
        <x:f>IF(COUNTIF('Owner evidence'!$C$2:$C$29,$C79)=0,"",SUMIF('Owner evidence'!$C$2:$C$29,$C79,'Owner evidence'!$W$2:$W$29))</x:f>
      </x:c>
      <x:c r="AG79" s="12" t="str">
        <x:f>IF(COUNTIF('Owner evidence'!$C$2:$C$29,$C79)=0,"",SUMIF('Owner evidence'!$C$2:$C$29,$C79,'Owner evidence'!$X$2:$X$29))</x:f>
      </x:c>
      <x:c r="AH79" s="12"/>
      <x:c r="AI79" s="12"/>
      <x:c r="AJ79" s="12"/>
      <x:c r="AK79" s="12"/>
      <x:c r="AL79" s="12"/>
      <x:c r="AM79" s="12"/>
      <x:c r="AN79" s="12"/>
      <x:c r="AO79" s="12"/>
      <x:c r="AP79" s="12"/>
      <x:c r="AQ79" s="12" t="str">
        <x:v>INSUFFICIENT DATA</x:v>
      </x:c>
      <x:c r="AR79" s="12" t="str">
        <x:v>INSUFFICIENT DATA for population inference</x:v>
      </x:c>
      <x:c r="AS79" s="12" t="str"/>
      <x:c r="AT79" s="12" t="str">
        <x:v>Advertised USD price; tax, shipping and optional consumables excluded</x:v>
      </x:c>
      <x:c r="AU79" s="12" t="str"/>
      <x:c r="AV79" s="12" t="str">
        <x:v>C15</x:v>
      </x:c>
      <x:c r="AW79" s="12" t="str">
        <x:v>https://www.flashforge.com/collections/3d-printers</x:v>
      </x:c>
      <x:c r="AX79" s="12" t="str"/>
      <x:c r="AY79" s="12" t="str"/>
      <x:c r="AZ79" s="12"/>
      <x:c r="BA79" s="12"/>
      <x:c r="BB79" s="12"/>
    </x:row>
    <x:row r="80" ht="42" customHeight="1">
      <x:c r="A80" s="12" t="str">
        <x:v>M079</x:v>
      </x:c>
      <x:c r="B80" s="12" t="str">
        <x:v>Flashforge</x:v>
      </x:c>
      <x:c r="C80" s="12" t="str">
        <x:v>CJ270</x:v>
      </x:c>
      <x:c r="D80" s="12" t="str">
        <x:v>Base / standard listing</x:v>
      </x:c>
      <x:c r="E80" s="12" t="str">
        <x:v>Other resin process</x:v>
      </x:c>
      <x:c r="F80" s="12" t="str">
        <x:v>Boundary candidate; process/ownership comparability unresolved</x:v>
      </x:c>
      <x:c r="G80" s="12" t="n">
        <x:v>0</x:v>
      </x:c>
      <x:c r="H80" s="16" t="n">
        <x:v>3999</x:v>
      </x:c>
      <x:c r="I80" s="16"/>
      <x:c r="J80" s="16"/>
      <x:c r="K80" s="16" t="n">
        <x:v>4499</x:v>
      </x:c>
      <x:c r="L80" s="12" t="str">
        <x:v>Medium - advertised snapshot</x:v>
      </x:c>
      <x:c r="M80" s="12" t="str">
        <x:v>Not verified</x:v>
      </x:c>
      <x:c r="N80" s="12"/>
      <x:c r="O80" s="12"/>
      <x:c r="P80" s="12" t="str">
        <x:v>Unknown</x:v>
      </x:c>
      <x:c r="Q80" s="12"/>
      <x:c r="R80" s="12" t="str">
        <x:v>Hardware revision and launch timing not verified</x:v>
      </x:c>
      <x:c r="S80" s="12" t="str">
        <x:v>Not fully coded</x:v>
      </x:c>
      <x:c r="T80" s="12"/>
      <x:c r="U80" s="12"/>
      <x:c r="V80" s="12"/>
      <x:c r="W80" s="12"/>
      <x:c r="X80" s="12" t="str">
        <x:v>Not estimable</x:v>
      </x:c>
      <x:c r="Y80" s="12" t="str">
        <x:v>No matched U.S. model/revision exposure obtained</x:v>
      </x:c>
      <x:c r="Z80" s="12"/>
      <x:c r="AA80" s="12" t="str">
        <x:f>IF(COUNTIF('Owner evidence'!$C$2:$C$29,$C80)=0,"",COUNTIF('Owner evidence'!$C$2:$C$29,$C80))</x:f>
      </x:c>
      <x:c r="AB80" s="12" t="str">
        <x:f>IF(COUNTIF('Owner evidence'!$C$2:$C$29,$C80)=0,"",SUMIF('Owner evidence'!$C$2:$C$29,$C80,'Owner evidence'!$N$2:$N$29))</x:f>
      </x:c>
      <x:c r="AC80" s="12" t="str">
        <x:f>IF(COUNTIF('Owner evidence'!$C$2:$C$29,$C80)=0,"",SUMIF('Owner evidence'!$C$2:$C$29,$C80,'Owner evidence'!$O$2:$O$29))</x:f>
      </x:c>
      <x:c r="AD80" s="12" t="str">
        <x:f>IF(COUNTIF('Owner evidence'!$C$2:$C$29,$C80)=0,"",SUMIF('Owner evidence'!$C$2:$C$29,$C80,'Owner evidence'!$P$2:$P$29))</x:f>
      </x:c>
      <x:c r="AE80" s="12" t="str">
        <x:f>IF(COUNTIF('Owner evidence'!$C$2:$C$29,$C80)=0,"",SUMIF('Owner evidence'!$C$2:$C$29,$C80,'Owner evidence'!$U$2:$U$29))</x:f>
      </x:c>
      <x:c r="AF80" s="12" t="str">
        <x:f>IF(COUNTIF('Owner evidence'!$C$2:$C$29,$C80)=0,"",SUMIF('Owner evidence'!$C$2:$C$29,$C80,'Owner evidence'!$W$2:$W$29))</x:f>
      </x:c>
      <x:c r="AG80" s="12" t="str">
        <x:f>IF(COUNTIF('Owner evidence'!$C$2:$C$29,$C80)=0,"",SUMIF('Owner evidence'!$C$2:$C$29,$C80,'Owner evidence'!$X$2:$X$29))</x:f>
      </x:c>
      <x:c r="AH80" s="12"/>
      <x:c r="AI80" s="12"/>
      <x:c r="AJ80" s="12"/>
      <x:c r="AK80" s="12"/>
      <x:c r="AL80" s="12"/>
      <x:c r="AM80" s="12"/>
      <x:c r="AN80" s="12"/>
      <x:c r="AO80" s="12"/>
      <x:c r="AP80" s="12"/>
      <x:c r="AQ80" s="12" t="str">
        <x:v>INSUFFICIENT DATA</x:v>
      </x:c>
      <x:c r="AR80" s="12" t="str">
        <x:v>INSUFFICIENT DATA for population inference</x:v>
      </x:c>
      <x:c r="AS80" s="12" t="str"/>
      <x:c r="AT80" s="12" t="str">
        <x:v>Advertised USD price; tax, shipping and optional consumables excluded</x:v>
      </x:c>
      <x:c r="AU80" s="12" t="str">
        <x:v>Full-color resin system; do not automatically group with MSLA</x:v>
      </x:c>
      <x:c r="AV80" s="12" t="str">
        <x:v>C15</x:v>
      </x:c>
      <x:c r="AW80" s="12" t="str">
        <x:v>https://www.flashforge.com/collections/3d-printers</x:v>
      </x:c>
      <x:c r="AX80" s="12" t="str"/>
      <x:c r="AY80" s="12" t="str"/>
      <x:c r="AZ80" s="12"/>
      <x:c r="BA80" s="12"/>
      <x:c r="BB80" s="12"/>
    </x:row>
    <x:row r="81" ht="42" customHeight="1">
      <x:c r="A81" s="12" t="str">
        <x:v>M080</x:v>
      </x:c>
      <x:c r="B81" s="12" t="str">
        <x:v>Sovol</x:v>
      </x:c>
      <x:c r="C81" s="12" t="str">
        <x:v>SV08 Max</x:v>
      </x:c>
      <x:c r="D81" s="12" t="str">
        <x:v>Base / standard listing</x:v>
      </x:c>
      <x:c r="E81" s="12" t="str">
        <x:v>FDM/FFF</x:v>
      </x:c>
      <x:c r="F81" s="12" t="str">
        <x:v>New listing</x:v>
      </x:c>
      <x:c r="G81" s="12" t="n">
        <x:v>1</x:v>
      </x:c>
      <x:c r="H81" s="16" t="n">
        <x:v>1099</x:v>
      </x:c>
      <x:c r="I81" s="16"/>
      <x:c r="J81" s="16"/>
      <x:c r="K81" s="16" t="n">
        <x:v>1299</x:v>
      </x:c>
      <x:c r="L81" s="12" t="str">
        <x:v>Medium - advertised snapshot</x:v>
      </x:c>
      <x:c r="M81" s="12" t="str">
        <x:v>CoreXY</x:v>
      </x:c>
      <x:c r="N81" s="12"/>
      <x:c r="O81" s="12"/>
      <x:c r="P81" s="12" t="str">
        <x:v>Unknown</x:v>
      </x:c>
      <x:c r="Q81" s="12"/>
      <x:c r="R81" s="12" t="str">
        <x:v>Hardware revision and launch timing not verified</x:v>
      </x:c>
      <x:c r="S81" s="12" t="str">
        <x:v>Not fully coded</x:v>
      </x:c>
      <x:c r="T81" s="12"/>
      <x:c r="U81" s="12"/>
      <x:c r="V81" s="12"/>
      <x:c r="W81" s="12"/>
      <x:c r="X81" s="12" t="str">
        <x:v>Not estimable</x:v>
      </x:c>
      <x:c r="Y81" s="12" t="str">
        <x:v>No matched U.S. model/revision exposure obtained</x:v>
      </x:c>
      <x:c r="Z81" s="12"/>
      <x:c r="AA81" s="12" t="str">
        <x:f>IF(COUNTIF('Owner evidence'!$C$2:$C$29,$C81)=0,"",COUNTIF('Owner evidence'!$C$2:$C$29,$C81))</x:f>
      </x:c>
      <x:c r="AB81" s="12" t="str">
        <x:f>IF(COUNTIF('Owner evidence'!$C$2:$C$29,$C81)=0,"",SUMIF('Owner evidence'!$C$2:$C$29,$C81,'Owner evidence'!$N$2:$N$29))</x:f>
      </x:c>
      <x:c r="AC81" s="12" t="str">
        <x:f>IF(COUNTIF('Owner evidence'!$C$2:$C$29,$C81)=0,"",SUMIF('Owner evidence'!$C$2:$C$29,$C81,'Owner evidence'!$O$2:$O$29))</x:f>
      </x:c>
      <x:c r="AD81" s="12" t="str">
        <x:f>IF(COUNTIF('Owner evidence'!$C$2:$C$29,$C81)=0,"",SUMIF('Owner evidence'!$C$2:$C$29,$C81,'Owner evidence'!$P$2:$P$29))</x:f>
      </x:c>
      <x:c r="AE81" s="12" t="str">
        <x:f>IF(COUNTIF('Owner evidence'!$C$2:$C$29,$C81)=0,"",SUMIF('Owner evidence'!$C$2:$C$29,$C81,'Owner evidence'!$U$2:$U$29))</x:f>
      </x:c>
      <x:c r="AF81" s="12" t="str">
        <x:f>IF(COUNTIF('Owner evidence'!$C$2:$C$29,$C81)=0,"",SUMIF('Owner evidence'!$C$2:$C$29,$C81,'Owner evidence'!$W$2:$W$29))</x:f>
      </x:c>
      <x:c r="AG81" s="12" t="str">
        <x:f>IF(COUNTIF('Owner evidence'!$C$2:$C$29,$C81)=0,"",SUMIF('Owner evidence'!$C$2:$C$29,$C81,'Owner evidence'!$X$2:$X$29))</x:f>
      </x:c>
      <x:c r="AH81" s="12"/>
      <x:c r="AI81" s="12"/>
      <x:c r="AJ81" s="12"/>
      <x:c r="AK81" s="12"/>
      <x:c r="AL81" s="12"/>
      <x:c r="AM81" s="12"/>
      <x:c r="AN81" s="12"/>
      <x:c r="AO81" s="12"/>
      <x:c r="AP81" s="12"/>
      <x:c r="AQ81" s="12" t="str">
        <x:v>INSUFFICIENT DATA</x:v>
      </x:c>
      <x:c r="AR81" s="12" t="str">
        <x:v>INSUFFICIENT DATA for population inference</x:v>
      </x:c>
      <x:c r="AS81" s="12" t="str"/>
      <x:c r="AT81" s="12" t="str">
        <x:v>Advertised USD price; tax, shipping and optional consumables excluded</x:v>
      </x:c>
      <x:c r="AU81" s="12" t="str"/>
      <x:c r="AV81" s="12" t="str">
        <x:v>C17</x:v>
      </x:c>
      <x:c r="AW81" s="12" t="str">
        <x:v>https://www.sovol3d.com/collections/3d-printer</x:v>
      </x:c>
      <x:c r="AX81" s="12" t="str"/>
      <x:c r="AY81" s="12" t="str"/>
      <x:c r="AZ81" s="12"/>
      <x:c r="BA81" s="12"/>
      <x:c r="BB81" s="12"/>
    </x:row>
    <x:row r="82" ht="42" customHeight="1">
      <x:c r="A82" s="12" t="str">
        <x:v>M081</x:v>
      </x:c>
      <x:c r="B82" s="12" t="str">
        <x:v>Sovol</x:v>
      </x:c>
      <x:c r="C82" s="12" t="str">
        <x:v>SV08</x:v>
      </x:c>
      <x:c r="D82" s="12" t="str">
        <x:v>Base / standard listing</x:v>
      </x:c>
      <x:c r="E82" s="12" t="str">
        <x:v>FDM/FFF</x:v>
      </x:c>
      <x:c r="F82" s="12" t="str">
        <x:v>New listing</x:v>
      </x:c>
      <x:c r="G82" s="12" t="n">
        <x:v>1</x:v>
      </x:c>
      <x:c r="H82" s="16" t="n">
        <x:v>549</x:v>
      </x:c>
      <x:c r="I82" s="16"/>
      <x:c r="J82" s="16"/>
      <x:c r="K82" s="16" t="n">
        <x:v>599</x:v>
      </x:c>
      <x:c r="L82" s="12" t="str">
        <x:v>Medium - advertised snapshot</x:v>
      </x:c>
      <x:c r="M82" s="12" t="str">
        <x:v>CoreXY</x:v>
      </x:c>
      <x:c r="N82" s="12"/>
      <x:c r="O82" s="12"/>
      <x:c r="P82" s="12" t="str">
        <x:v>Unknown</x:v>
      </x:c>
      <x:c r="Q82" s="12"/>
      <x:c r="R82" s="12" t="str">
        <x:v>Hardware revision and launch timing not verified</x:v>
      </x:c>
      <x:c r="S82" s="12" t="str">
        <x:v>Not fully coded</x:v>
      </x:c>
      <x:c r="T82" s="12"/>
      <x:c r="U82" s="12"/>
      <x:c r="V82" s="12"/>
      <x:c r="W82" s="12"/>
      <x:c r="X82" s="12" t="str">
        <x:v>Not estimable</x:v>
      </x:c>
      <x:c r="Y82" s="12" t="str">
        <x:v>No matched U.S. model/revision exposure obtained</x:v>
      </x:c>
      <x:c r="Z82" s="12"/>
      <x:c r="AA82" s="12" t="str">
        <x:f>IF(COUNTIF('Owner evidence'!$C$2:$C$29,$C82)=0,"",COUNTIF('Owner evidence'!$C$2:$C$29,$C82))</x:f>
      </x:c>
      <x:c r="AB82" s="12" t="str">
        <x:f>IF(COUNTIF('Owner evidence'!$C$2:$C$29,$C82)=0,"",SUMIF('Owner evidence'!$C$2:$C$29,$C82,'Owner evidence'!$N$2:$N$29))</x:f>
      </x:c>
      <x:c r="AC82" s="12" t="str">
        <x:f>IF(COUNTIF('Owner evidence'!$C$2:$C$29,$C82)=0,"",SUMIF('Owner evidence'!$C$2:$C$29,$C82,'Owner evidence'!$O$2:$O$29))</x:f>
      </x:c>
      <x:c r="AD82" s="12" t="str">
        <x:f>IF(COUNTIF('Owner evidence'!$C$2:$C$29,$C82)=0,"",SUMIF('Owner evidence'!$C$2:$C$29,$C82,'Owner evidence'!$P$2:$P$29))</x:f>
      </x:c>
      <x:c r="AE82" s="12" t="str">
        <x:f>IF(COUNTIF('Owner evidence'!$C$2:$C$29,$C82)=0,"",SUMIF('Owner evidence'!$C$2:$C$29,$C82,'Owner evidence'!$U$2:$U$29))</x:f>
      </x:c>
      <x:c r="AF82" s="12" t="str">
        <x:f>IF(COUNTIF('Owner evidence'!$C$2:$C$29,$C82)=0,"",SUMIF('Owner evidence'!$C$2:$C$29,$C82,'Owner evidence'!$W$2:$W$29))</x:f>
      </x:c>
      <x:c r="AG82" s="12" t="str">
        <x:f>IF(COUNTIF('Owner evidence'!$C$2:$C$29,$C82)=0,"",SUMIF('Owner evidence'!$C$2:$C$29,$C82,'Owner evidence'!$X$2:$X$29))</x:f>
      </x:c>
      <x:c r="AH82" s="12"/>
      <x:c r="AI82" s="12"/>
      <x:c r="AJ82" s="12"/>
      <x:c r="AK82" s="12"/>
      <x:c r="AL82" s="12"/>
      <x:c r="AM82" s="12"/>
      <x:c r="AN82" s="12"/>
      <x:c r="AO82" s="12"/>
      <x:c r="AP82" s="12"/>
      <x:c r="AQ82" s="12" t="str">
        <x:v>INSUFFICIENT DATA</x:v>
      </x:c>
      <x:c r="AR82" s="12" t="str">
        <x:v>INSUFFICIENT DATA for population inference</x:v>
      </x:c>
      <x:c r="AS82" s="12" t="str"/>
      <x:c r="AT82" s="12" t="str">
        <x:v>Advertised USD price; tax, shipping and optional consumables excluded</x:v>
      </x:c>
      <x:c r="AU82" s="12" t="str"/>
      <x:c r="AV82" s="12" t="str">
        <x:v>C17</x:v>
      </x:c>
      <x:c r="AW82" s="12" t="str">
        <x:v>https://www.sovol3d.com/collections/3d-printer</x:v>
      </x:c>
      <x:c r="AX82" s="12" t="str"/>
      <x:c r="AY82" s="12" t="str"/>
      <x:c r="AZ82" s="12"/>
      <x:c r="BA82" s="12"/>
      <x:c r="BB82" s="12"/>
    </x:row>
    <x:row r="83" ht="42" customHeight="1">
      <x:c r="A83" s="12" t="str">
        <x:v>M082</x:v>
      </x:c>
      <x:c r="B83" s="12" t="str">
        <x:v>Sovol</x:v>
      </x:c>
      <x:c r="C83" s="12" t="str">
        <x:v>SV06 Plus ACE</x:v>
      </x:c>
      <x:c r="D83" s="12" t="str">
        <x:v>Base / standard listing</x:v>
      </x:c>
      <x:c r="E83" s="12" t="str">
        <x:v>FDM/FFF</x:v>
      </x:c>
      <x:c r="F83" s="12" t="str">
        <x:v>New listing</x:v>
      </x:c>
      <x:c r="G83" s="12" t="n">
        <x:v>1</x:v>
      </x:c>
      <x:c r="H83" s="16" t="n">
        <x:v>299</x:v>
      </x:c>
      <x:c r="I83" s="16"/>
      <x:c r="J83" s="16"/>
      <x:c r="K83" s="16" t="n">
        <x:v>349</x:v>
      </x:c>
      <x:c r="L83" s="12" t="str">
        <x:v>Medium - advertised snapshot</x:v>
      </x:c>
      <x:c r="M83" s="12" t="str">
        <x:v>Cartesian bedslinger</x:v>
      </x:c>
      <x:c r="N83" s="12"/>
      <x:c r="O83" s="12"/>
      <x:c r="P83" s="12" t="str">
        <x:v>Unknown</x:v>
      </x:c>
      <x:c r="Q83" s="12"/>
      <x:c r="R83" s="12" t="str">
        <x:v>Hardware revision and launch timing not verified</x:v>
      </x:c>
      <x:c r="S83" s="12" t="str">
        <x:v>Not fully coded</x:v>
      </x:c>
      <x:c r="T83" s="12"/>
      <x:c r="U83" s="12"/>
      <x:c r="V83" s="12"/>
      <x:c r="W83" s="12"/>
      <x:c r="X83" s="12" t="str">
        <x:v>Not estimable</x:v>
      </x:c>
      <x:c r="Y83" s="12" t="str">
        <x:v>No matched U.S. model/revision exposure obtained</x:v>
      </x:c>
      <x:c r="Z83" s="12"/>
      <x:c r="AA83" s="12" t="str">
        <x:f>IF(COUNTIF('Owner evidence'!$C$2:$C$29,$C83)=0,"",COUNTIF('Owner evidence'!$C$2:$C$29,$C83))</x:f>
      </x:c>
      <x:c r="AB83" s="12" t="str">
        <x:f>IF(COUNTIF('Owner evidence'!$C$2:$C$29,$C83)=0,"",SUMIF('Owner evidence'!$C$2:$C$29,$C83,'Owner evidence'!$N$2:$N$29))</x:f>
      </x:c>
      <x:c r="AC83" s="12" t="str">
        <x:f>IF(COUNTIF('Owner evidence'!$C$2:$C$29,$C83)=0,"",SUMIF('Owner evidence'!$C$2:$C$29,$C83,'Owner evidence'!$O$2:$O$29))</x:f>
      </x:c>
      <x:c r="AD83" s="12" t="str">
        <x:f>IF(COUNTIF('Owner evidence'!$C$2:$C$29,$C83)=0,"",SUMIF('Owner evidence'!$C$2:$C$29,$C83,'Owner evidence'!$P$2:$P$29))</x:f>
      </x:c>
      <x:c r="AE83" s="12" t="str">
        <x:f>IF(COUNTIF('Owner evidence'!$C$2:$C$29,$C83)=0,"",SUMIF('Owner evidence'!$C$2:$C$29,$C83,'Owner evidence'!$U$2:$U$29))</x:f>
      </x:c>
      <x:c r="AF83" s="12" t="str">
        <x:f>IF(COUNTIF('Owner evidence'!$C$2:$C$29,$C83)=0,"",SUMIF('Owner evidence'!$C$2:$C$29,$C83,'Owner evidence'!$W$2:$W$29))</x:f>
      </x:c>
      <x:c r="AG83" s="12" t="str">
        <x:f>IF(COUNTIF('Owner evidence'!$C$2:$C$29,$C83)=0,"",SUMIF('Owner evidence'!$C$2:$C$29,$C83,'Owner evidence'!$X$2:$X$29))</x:f>
      </x:c>
      <x:c r="AH83" s="12"/>
      <x:c r="AI83" s="12"/>
      <x:c r="AJ83" s="12"/>
      <x:c r="AK83" s="12"/>
      <x:c r="AL83" s="12"/>
      <x:c r="AM83" s="12"/>
      <x:c r="AN83" s="12"/>
      <x:c r="AO83" s="12"/>
      <x:c r="AP83" s="12"/>
      <x:c r="AQ83" s="12" t="str">
        <x:v>INSUFFICIENT DATA</x:v>
      </x:c>
      <x:c r="AR83" s="12" t="str">
        <x:v>INSUFFICIENT DATA for population inference</x:v>
      </x:c>
      <x:c r="AS83" s="12" t="str"/>
      <x:c r="AT83" s="12" t="str">
        <x:v>Advertised USD price; tax, shipping and optional consumables excluded</x:v>
      </x:c>
      <x:c r="AU83" s="12" t="str"/>
      <x:c r="AV83" s="12" t="str">
        <x:v>C17</x:v>
      </x:c>
      <x:c r="AW83" s="12" t="str">
        <x:v>https://www.sovol3d.com/collections/3d-printer</x:v>
      </x:c>
      <x:c r="AX83" s="12" t="str"/>
      <x:c r="AY83" s="12" t="str"/>
      <x:c r="AZ83" s="12"/>
      <x:c r="BA83" s="12"/>
      <x:c r="BB83" s="12"/>
    </x:row>
    <x:row r="84" ht="42" customHeight="1">
      <x:c r="A84" s="12" t="str">
        <x:v>M083</x:v>
      </x:c>
      <x:c r="B84" s="12" t="str">
        <x:v>Sovol</x:v>
      </x:c>
      <x:c r="C84" s="12" t="str">
        <x:v>SV06 ACE</x:v>
      </x:c>
      <x:c r="D84" s="12" t="str">
        <x:v>Base / standard listing</x:v>
      </x:c>
      <x:c r="E84" s="12" t="str">
        <x:v>FDM/FFF</x:v>
      </x:c>
      <x:c r="F84" s="12" t="str">
        <x:v>New listing</x:v>
      </x:c>
      <x:c r="G84" s="12" t="n">
        <x:v>1</x:v>
      </x:c>
      <x:c r="H84" s="16" t="n">
        <x:v>239</x:v>
      </x:c>
      <x:c r="I84" s="16"/>
      <x:c r="J84" s="16"/>
      <x:c r="K84" s="16" t="n">
        <x:v>299</x:v>
      </x:c>
      <x:c r="L84" s="12" t="str">
        <x:v>Medium - advertised snapshot</x:v>
      </x:c>
      <x:c r="M84" s="12" t="str">
        <x:v>Cartesian bedslinger</x:v>
      </x:c>
      <x:c r="N84" s="12"/>
      <x:c r="O84" s="12"/>
      <x:c r="P84" s="12" t="str">
        <x:v>Unknown</x:v>
      </x:c>
      <x:c r="Q84" s="12"/>
      <x:c r="R84" s="12" t="str">
        <x:v>Hardware revision and launch timing not verified</x:v>
      </x:c>
      <x:c r="S84" s="12" t="str">
        <x:v>Not fully coded</x:v>
      </x:c>
      <x:c r="T84" s="12"/>
      <x:c r="U84" s="12"/>
      <x:c r="V84" s="12"/>
      <x:c r="W84" s="12"/>
      <x:c r="X84" s="12" t="str">
        <x:v>Not estimable</x:v>
      </x:c>
      <x:c r="Y84" s="12" t="str">
        <x:v>No matched U.S. model/revision exposure obtained</x:v>
      </x:c>
      <x:c r="Z84" s="12"/>
      <x:c r="AA84" s="12" t="str">
        <x:f>IF(COUNTIF('Owner evidence'!$C$2:$C$29,$C84)=0,"",COUNTIF('Owner evidence'!$C$2:$C$29,$C84))</x:f>
      </x:c>
      <x:c r="AB84" s="12" t="str">
        <x:f>IF(COUNTIF('Owner evidence'!$C$2:$C$29,$C84)=0,"",SUMIF('Owner evidence'!$C$2:$C$29,$C84,'Owner evidence'!$N$2:$N$29))</x:f>
      </x:c>
      <x:c r="AC84" s="12" t="str">
        <x:f>IF(COUNTIF('Owner evidence'!$C$2:$C$29,$C84)=0,"",SUMIF('Owner evidence'!$C$2:$C$29,$C84,'Owner evidence'!$O$2:$O$29))</x:f>
      </x:c>
      <x:c r="AD84" s="12" t="str">
        <x:f>IF(COUNTIF('Owner evidence'!$C$2:$C$29,$C84)=0,"",SUMIF('Owner evidence'!$C$2:$C$29,$C84,'Owner evidence'!$P$2:$P$29))</x:f>
      </x:c>
      <x:c r="AE84" s="12" t="str">
        <x:f>IF(COUNTIF('Owner evidence'!$C$2:$C$29,$C84)=0,"",SUMIF('Owner evidence'!$C$2:$C$29,$C84,'Owner evidence'!$U$2:$U$29))</x:f>
      </x:c>
      <x:c r="AF84" s="12" t="str">
        <x:f>IF(COUNTIF('Owner evidence'!$C$2:$C$29,$C84)=0,"",SUMIF('Owner evidence'!$C$2:$C$29,$C84,'Owner evidence'!$W$2:$W$29))</x:f>
      </x:c>
      <x:c r="AG84" s="12" t="str">
        <x:f>IF(COUNTIF('Owner evidence'!$C$2:$C$29,$C84)=0,"",SUMIF('Owner evidence'!$C$2:$C$29,$C84,'Owner evidence'!$X$2:$X$29))</x:f>
      </x:c>
      <x:c r="AH84" s="12"/>
      <x:c r="AI84" s="12"/>
      <x:c r="AJ84" s="12"/>
      <x:c r="AK84" s="12"/>
      <x:c r="AL84" s="12"/>
      <x:c r="AM84" s="12"/>
      <x:c r="AN84" s="12"/>
      <x:c r="AO84" s="12"/>
      <x:c r="AP84" s="12"/>
      <x:c r="AQ84" s="12" t="str">
        <x:v>INSUFFICIENT DATA</x:v>
      </x:c>
      <x:c r="AR84" s="12" t="str">
        <x:v>INSUFFICIENT DATA for population inference</x:v>
      </x:c>
      <x:c r="AS84" s="12" t="str"/>
      <x:c r="AT84" s="12" t="str">
        <x:v>Advertised USD price; tax, shipping and optional consumables excluded</x:v>
      </x:c>
      <x:c r="AU84" s="12" t="str"/>
      <x:c r="AV84" s="12" t="str">
        <x:v>C17</x:v>
      </x:c>
      <x:c r="AW84" s="12" t="str">
        <x:v>https://www.sovol3d.com/collections/3d-printer</x:v>
      </x:c>
      <x:c r="AX84" s="12" t="str"/>
      <x:c r="AY84" s="12" t="str"/>
      <x:c r="AZ84" s="12"/>
      <x:c r="BA84" s="12"/>
      <x:c r="BB84" s="12"/>
    </x:row>
    <x:row r="85" ht="42" customHeight="1">
      <x:c r="A85" s="12" t="str">
        <x:v>M084</x:v>
      </x:c>
      <x:c r="B85" s="12" t="str">
        <x:v>Sovol</x:v>
      </x:c>
      <x:c r="C85" s="12" t="str">
        <x:v>Zero</x:v>
      </x:c>
      <x:c r="D85" s="12" t="str">
        <x:v>Base / standard listing</x:v>
      </x:c>
      <x:c r="E85" s="12" t="str">
        <x:v>FDM/FFF</x:v>
      </x:c>
      <x:c r="F85" s="12" t="str">
        <x:v>Sold out at audited source</x:v>
      </x:c>
      <x:c r="G85" s="12" t="n">
        <x:v>0</x:v>
      </x:c>
      <x:c r="H85" s="16" t="n">
        <x:v>359</x:v>
      </x:c>
      <x:c r="I85" s="16"/>
      <x:c r="J85" s="16"/>
      <x:c r="K85" s="16" t="n">
        <x:v>499</x:v>
      </x:c>
      <x:c r="L85" s="12" t="str">
        <x:v>Medium - advertised snapshot</x:v>
      </x:c>
      <x:c r="M85" s="12" t="str">
        <x:v>Not verified</x:v>
      </x:c>
      <x:c r="N85" s="12"/>
      <x:c r="O85" s="12"/>
      <x:c r="P85" s="12" t="str">
        <x:v>Unknown</x:v>
      </x:c>
      <x:c r="Q85" s="12"/>
      <x:c r="R85" s="12" t="str">
        <x:v>Hardware revision and launch timing not verified</x:v>
      </x:c>
      <x:c r="S85" s="12" t="str">
        <x:v>Not fully coded</x:v>
      </x:c>
      <x:c r="T85" s="12"/>
      <x:c r="U85" s="12"/>
      <x:c r="V85" s="12"/>
      <x:c r="W85" s="12"/>
      <x:c r="X85" s="12" t="str">
        <x:v>Not estimable</x:v>
      </x:c>
      <x:c r="Y85" s="12" t="str">
        <x:v>No matched U.S. model/revision exposure obtained</x:v>
      </x:c>
      <x:c r="Z85" s="12"/>
      <x:c r="AA85" s="12" t="str">
        <x:f>IF(COUNTIF('Owner evidence'!$C$2:$C$29,$C85)=0,"",COUNTIF('Owner evidence'!$C$2:$C$29,$C85))</x:f>
      </x:c>
      <x:c r="AB85" s="12" t="str">
        <x:f>IF(COUNTIF('Owner evidence'!$C$2:$C$29,$C85)=0,"",SUMIF('Owner evidence'!$C$2:$C$29,$C85,'Owner evidence'!$N$2:$N$29))</x:f>
      </x:c>
      <x:c r="AC85" s="12" t="str">
        <x:f>IF(COUNTIF('Owner evidence'!$C$2:$C$29,$C85)=0,"",SUMIF('Owner evidence'!$C$2:$C$29,$C85,'Owner evidence'!$O$2:$O$29))</x:f>
      </x:c>
      <x:c r="AD85" s="12" t="str">
        <x:f>IF(COUNTIF('Owner evidence'!$C$2:$C$29,$C85)=0,"",SUMIF('Owner evidence'!$C$2:$C$29,$C85,'Owner evidence'!$P$2:$P$29))</x:f>
      </x:c>
      <x:c r="AE85" s="12" t="str">
        <x:f>IF(COUNTIF('Owner evidence'!$C$2:$C$29,$C85)=0,"",SUMIF('Owner evidence'!$C$2:$C$29,$C85,'Owner evidence'!$U$2:$U$29))</x:f>
      </x:c>
      <x:c r="AF85" s="12" t="str">
        <x:f>IF(COUNTIF('Owner evidence'!$C$2:$C$29,$C85)=0,"",SUMIF('Owner evidence'!$C$2:$C$29,$C85,'Owner evidence'!$W$2:$W$29))</x:f>
      </x:c>
      <x:c r="AG85" s="12" t="str">
        <x:f>IF(COUNTIF('Owner evidence'!$C$2:$C$29,$C85)=0,"",SUMIF('Owner evidence'!$C$2:$C$29,$C85,'Owner evidence'!$X$2:$X$29))</x:f>
      </x:c>
      <x:c r="AH85" s="12"/>
      <x:c r="AI85" s="12"/>
      <x:c r="AJ85" s="12"/>
      <x:c r="AK85" s="12"/>
      <x:c r="AL85" s="12"/>
      <x:c r="AM85" s="12"/>
      <x:c r="AN85" s="12"/>
      <x:c r="AO85" s="12"/>
      <x:c r="AP85" s="12"/>
      <x:c r="AQ85" s="12" t="str">
        <x:v>INSUFFICIENT DATA</x:v>
      </x:c>
      <x:c r="AR85" s="12" t="str">
        <x:v>INSUFFICIENT DATA for population inference</x:v>
      </x:c>
      <x:c r="AS85" s="12" t="str"/>
      <x:c r="AT85" s="12" t="str">
        <x:v>Advertised USD price; tax, shipping and optional consumables excluded</x:v>
      </x:c>
      <x:c r="AU85" s="12" t="str"/>
      <x:c r="AV85" s="12" t="str">
        <x:v>C17</x:v>
      </x:c>
      <x:c r="AW85" s="12" t="str">
        <x:v>https://www.sovol3d.com/collections/3d-printer</x:v>
      </x:c>
      <x:c r="AX85" s="12" t="str"/>
      <x:c r="AY85" s="12" t="str"/>
      <x:c r="AZ85" s="12"/>
      <x:c r="BA85" s="12"/>
      <x:c r="BB85" s="12"/>
    </x:row>
    <x:row r="86" ht="42" customHeight="1">
      <x:c r="A86" s="12" t="str">
        <x:v>M085</x:v>
      </x:c>
      <x:c r="B86" s="12" t="str">
        <x:v>Sovol</x:v>
      </x:c>
      <x:c r="C86" s="12" t="str">
        <x:v>M1D</x:v>
      </x:c>
      <x:c r="D86" s="12" t="str">
        <x:v>Base / standard listing</x:v>
      </x:c>
      <x:c r="E86" s="12" t="str">
        <x:v>FDM/FFF</x:v>
      </x:c>
      <x:c r="F86" s="12" t="str">
        <x:v>Presale</x:v>
      </x:c>
      <x:c r="G86" s="12" t="n">
        <x:v>0</x:v>
      </x:c>
      <x:c r="H86" s="16" t="n">
        <x:v>1499</x:v>
      </x:c>
      <x:c r="I86" s="16"/>
      <x:c r="J86" s="16"/>
      <x:c r="K86" s="16" t="n">
        <x:v>1799</x:v>
      </x:c>
      <x:c r="L86" s="12" t="str">
        <x:v>Medium - advertised snapshot</x:v>
      </x:c>
      <x:c r="M86" s="12" t="str">
        <x:v>Not verified</x:v>
      </x:c>
      <x:c r="N86" s="12"/>
      <x:c r="O86" s="12"/>
      <x:c r="P86" s="12" t="str">
        <x:v>Unknown</x:v>
      </x:c>
      <x:c r="Q86" s="12"/>
      <x:c r="R86" s="12" t="str">
        <x:v>Hardware revision and launch timing not verified</x:v>
      </x:c>
      <x:c r="S86" s="12" t="str">
        <x:v>Not fully coded</x:v>
      </x:c>
      <x:c r="T86" s="12"/>
      <x:c r="U86" s="12"/>
      <x:c r="V86" s="12"/>
      <x:c r="W86" s="12"/>
      <x:c r="X86" s="12" t="str">
        <x:v>Not estimable</x:v>
      </x:c>
      <x:c r="Y86" s="12" t="str">
        <x:v>No matched U.S. model/revision exposure obtained</x:v>
      </x:c>
      <x:c r="Z86" s="12"/>
      <x:c r="AA86" s="12" t="str">
        <x:f>IF(COUNTIF('Owner evidence'!$C$2:$C$29,$C86)=0,"",COUNTIF('Owner evidence'!$C$2:$C$29,$C86))</x:f>
      </x:c>
      <x:c r="AB86" s="12" t="str">
        <x:f>IF(COUNTIF('Owner evidence'!$C$2:$C$29,$C86)=0,"",SUMIF('Owner evidence'!$C$2:$C$29,$C86,'Owner evidence'!$N$2:$N$29))</x:f>
      </x:c>
      <x:c r="AC86" s="12" t="str">
        <x:f>IF(COUNTIF('Owner evidence'!$C$2:$C$29,$C86)=0,"",SUMIF('Owner evidence'!$C$2:$C$29,$C86,'Owner evidence'!$O$2:$O$29))</x:f>
      </x:c>
      <x:c r="AD86" s="12" t="str">
        <x:f>IF(COUNTIF('Owner evidence'!$C$2:$C$29,$C86)=0,"",SUMIF('Owner evidence'!$C$2:$C$29,$C86,'Owner evidence'!$P$2:$P$29))</x:f>
      </x:c>
      <x:c r="AE86" s="12" t="str">
        <x:f>IF(COUNTIF('Owner evidence'!$C$2:$C$29,$C86)=0,"",SUMIF('Owner evidence'!$C$2:$C$29,$C86,'Owner evidence'!$U$2:$U$29))</x:f>
      </x:c>
      <x:c r="AF86" s="12" t="str">
        <x:f>IF(COUNTIF('Owner evidence'!$C$2:$C$29,$C86)=0,"",SUMIF('Owner evidence'!$C$2:$C$29,$C86,'Owner evidence'!$W$2:$W$29))</x:f>
      </x:c>
      <x:c r="AG86" s="12" t="str">
        <x:f>IF(COUNTIF('Owner evidence'!$C$2:$C$29,$C86)=0,"",SUMIF('Owner evidence'!$C$2:$C$29,$C86,'Owner evidence'!$X$2:$X$29))</x:f>
      </x:c>
      <x:c r="AH86" s="12"/>
      <x:c r="AI86" s="12"/>
      <x:c r="AJ86" s="12"/>
      <x:c r="AK86" s="12"/>
      <x:c r="AL86" s="12"/>
      <x:c r="AM86" s="12"/>
      <x:c r="AN86" s="12"/>
      <x:c r="AO86" s="12"/>
      <x:c r="AP86" s="12"/>
      <x:c r="AQ86" s="12" t="str">
        <x:v>INSUFFICIENT DATA</x:v>
      </x:c>
      <x:c r="AR86" s="12" t="str">
        <x:v>INSUFFICIENT DATA for population inference</x:v>
      </x:c>
      <x:c r="AS86" s="12" t="str"/>
      <x:c r="AT86" s="12" t="str">
        <x:v>Advertised USD price; tax, shipping and optional consumables excluded</x:v>
      </x:c>
      <x:c r="AU86" s="12" t="str"/>
      <x:c r="AV86" s="12" t="str">
        <x:v>C17</x:v>
      </x:c>
      <x:c r="AW86" s="12" t="str">
        <x:v>https://www.sovol3d.com/collections/3d-printer</x:v>
      </x:c>
      <x:c r="AX86" s="12" t="str"/>
      <x:c r="AY86" s="12" t="str"/>
      <x:c r="AZ86" s="12"/>
      <x:c r="BA86" s="12"/>
      <x:c r="BB86" s="12"/>
    </x:row>
    <x:row r="87" ht="42" customHeight="1">
      <x:c r="A87" s="12" t="str">
        <x:v>M086</x:v>
      </x:c>
      <x:c r="B87" s="12" t="str">
        <x:v>Comgrow</x:v>
      </x:c>
      <x:c r="C87" s="12" t="str">
        <x:v>T300</x:v>
      </x:c>
      <x:c r="D87" s="12" t="str">
        <x:v>Base / standard listing</x:v>
      </x:c>
      <x:c r="E87" s="12" t="str">
        <x:v>FDM/FFF</x:v>
      </x:c>
      <x:c r="F87" s="12" t="str">
        <x:v>New listing</x:v>
      </x:c>
      <x:c r="G87" s="12" t="n">
        <x:v>1</x:v>
      </x:c>
      <x:c r="H87" s="16" t="n">
        <x:v>259</x:v>
      </x:c>
      <x:c r="I87" s="16"/>
      <x:c r="J87" s="16"/>
      <x:c r="K87" s="16" t="n">
        <x:v>449</x:v>
      </x:c>
      <x:c r="L87" s="12" t="str">
        <x:v>Medium - advertised snapshot</x:v>
      </x:c>
      <x:c r="M87" s="12" t="str">
        <x:v>Cartesian bedslinger</x:v>
      </x:c>
      <x:c r="N87" s="12"/>
      <x:c r="O87" s="12"/>
      <x:c r="P87" s="12" t="str">
        <x:v>Unknown</x:v>
      </x:c>
      <x:c r="Q87" s="12"/>
      <x:c r="R87" s="12" t="str">
        <x:v>Hardware revision and launch timing not verified</x:v>
      </x:c>
      <x:c r="S87" s="12" t="str">
        <x:v>Not fully coded</x:v>
      </x:c>
      <x:c r="T87" s="12"/>
      <x:c r="U87" s="12"/>
      <x:c r="V87" s="12"/>
      <x:c r="W87" s="12"/>
      <x:c r="X87" s="12" t="str">
        <x:v>Not estimable</x:v>
      </x:c>
      <x:c r="Y87" s="12" t="str">
        <x:v>No matched U.S. model/revision exposure obtained</x:v>
      </x:c>
      <x:c r="Z87" s="12"/>
      <x:c r="AA87" s="12" t="str">
        <x:f>IF(COUNTIF('Owner evidence'!$C$2:$C$29,$C87)=0,"",COUNTIF('Owner evidence'!$C$2:$C$29,$C87))</x:f>
      </x:c>
      <x:c r="AB87" s="12" t="str">
        <x:f>IF(COUNTIF('Owner evidence'!$C$2:$C$29,$C87)=0,"",SUMIF('Owner evidence'!$C$2:$C$29,$C87,'Owner evidence'!$N$2:$N$29))</x:f>
      </x:c>
      <x:c r="AC87" s="12" t="str">
        <x:f>IF(COUNTIF('Owner evidence'!$C$2:$C$29,$C87)=0,"",SUMIF('Owner evidence'!$C$2:$C$29,$C87,'Owner evidence'!$O$2:$O$29))</x:f>
      </x:c>
      <x:c r="AD87" s="12" t="str">
        <x:f>IF(COUNTIF('Owner evidence'!$C$2:$C$29,$C87)=0,"",SUMIF('Owner evidence'!$C$2:$C$29,$C87,'Owner evidence'!$P$2:$P$29))</x:f>
      </x:c>
      <x:c r="AE87" s="12" t="str">
        <x:f>IF(COUNTIF('Owner evidence'!$C$2:$C$29,$C87)=0,"",SUMIF('Owner evidence'!$C$2:$C$29,$C87,'Owner evidence'!$U$2:$U$29))</x:f>
      </x:c>
      <x:c r="AF87" s="12" t="str">
        <x:f>IF(COUNTIF('Owner evidence'!$C$2:$C$29,$C87)=0,"",SUMIF('Owner evidence'!$C$2:$C$29,$C87,'Owner evidence'!$W$2:$W$29))</x:f>
      </x:c>
      <x:c r="AG87" s="12" t="str">
        <x:f>IF(COUNTIF('Owner evidence'!$C$2:$C$29,$C87)=0,"",SUMIF('Owner evidence'!$C$2:$C$29,$C87,'Owner evidence'!$X$2:$X$29))</x:f>
      </x:c>
      <x:c r="AH87" s="12"/>
      <x:c r="AI87" s="12"/>
      <x:c r="AJ87" s="12"/>
      <x:c r="AK87" s="12"/>
      <x:c r="AL87" s="12"/>
      <x:c r="AM87" s="12"/>
      <x:c r="AN87" s="12"/>
      <x:c r="AO87" s="12"/>
      <x:c r="AP87" s="12"/>
      <x:c r="AQ87" s="12" t="str">
        <x:v>INSUFFICIENT DATA</x:v>
      </x:c>
      <x:c r="AR87" s="12" t="str">
        <x:v>INSUFFICIENT DATA for population inference</x:v>
      </x:c>
      <x:c r="AS87" s="12" t="str"/>
      <x:c r="AT87" s="12" t="str">
        <x:v>Advertised USD price; tax, shipping and optional consumables excluded</x:v>
      </x:c>
      <x:c r="AU87" s="12" t="str"/>
      <x:c r="AV87" s="12" t="str">
        <x:v>C17</x:v>
      </x:c>
      <x:c r="AW87" s="12" t="str">
        <x:v>https://www.sovol3d.com/collections/3d-printer</x:v>
      </x:c>
      <x:c r="AX87" s="12" t="str"/>
      <x:c r="AY87" s="12" t="str"/>
      <x:c r="AZ87" s="12"/>
      <x:c r="BA87" s="12"/>
      <x:c r="BB87" s="12"/>
    </x:row>
    <x:row r="88" ht="42" customHeight="1">
      <x:c r="A88" s="12" t="str">
        <x:v>M087</x:v>
      </x:c>
      <x:c r="B88" s="12" t="str">
        <x:v>Comgrow</x:v>
      </x:c>
      <x:c r="C88" s="12" t="str">
        <x:v>T500</x:v>
      </x:c>
      <x:c r="D88" s="12" t="str">
        <x:v>Base / standard listing</x:v>
      </x:c>
      <x:c r="E88" s="12" t="str">
        <x:v>FDM/FFF</x:v>
      </x:c>
      <x:c r="F88" s="12" t="str">
        <x:v>Candidate; warehouse/price unresolved</x:v>
      </x:c>
      <x:c r="G88" s="12" t="n">
        <x:v>0</x:v>
      </x:c>
      <x:c r="H88" s="16"/>
      <x:c r="I88" s="16"/>
      <x:c r="J88" s="16"/>
      <x:c r="K88" s="16"/>
      <x:c r="L88" s="12" t="str">
        <x:v>Not estimable</x:v>
      </x:c>
      <x:c r="M88" s="12" t="str">
        <x:v>Not verified</x:v>
      </x:c>
      <x:c r="N88" s="12"/>
      <x:c r="O88" s="12"/>
      <x:c r="P88" s="12" t="str">
        <x:v>Unknown</x:v>
      </x:c>
      <x:c r="Q88" s="12"/>
      <x:c r="R88" s="12" t="str">
        <x:v>Hardware revision and launch timing not verified</x:v>
      </x:c>
      <x:c r="S88" s="12" t="str">
        <x:v>Not fully coded</x:v>
      </x:c>
      <x:c r="T88" s="12"/>
      <x:c r="U88" s="12"/>
      <x:c r="V88" s="12"/>
      <x:c r="W88" s="12"/>
      <x:c r="X88" s="12" t="str">
        <x:v>Not estimable</x:v>
      </x:c>
      <x:c r="Y88" s="12" t="str">
        <x:v>No matched U.S. model/revision exposure obtained</x:v>
      </x:c>
      <x:c r="Z88" s="12"/>
      <x:c r="AA88" s="12" t="str">
        <x:f>IF(COUNTIF('Owner evidence'!$C$2:$C$29,$C88)=0,"",COUNTIF('Owner evidence'!$C$2:$C$29,$C88))</x:f>
      </x:c>
      <x:c r="AB88" s="12" t="str">
        <x:f>IF(COUNTIF('Owner evidence'!$C$2:$C$29,$C88)=0,"",SUMIF('Owner evidence'!$C$2:$C$29,$C88,'Owner evidence'!$N$2:$N$29))</x:f>
      </x:c>
      <x:c r="AC88" s="12" t="str">
        <x:f>IF(COUNTIF('Owner evidence'!$C$2:$C$29,$C88)=0,"",SUMIF('Owner evidence'!$C$2:$C$29,$C88,'Owner evidence'!$O$2:$O$29))</x:f>
      </x:c>
      <x:c r="AD88" s="12" t="str">
        <x:f>IF(COUNTIF('Owner evidence'!$C$2:$C$29,$C88)=0,"",SUMIF('Owner evidence'!$C$2:$C$29,$C88,'Owner evidence'!$P$2:$P$29))</x:f>
      </x:c>
      <x:c r="AE88" s="12" t="str">
        <x:f>IF(COUNTIF('Owner evidence'!$C$2:$C$29,$C88)=0,"",SUMIF('Owner evidence'!$C$2:$C$29,$C88,'Owner evidence'!$U$2:$U$29))</x:f>
      </x:c>
      <x:c r="AF88" s="12" t="str">
        <x:f>IF(COUNTIF('Owner evidence'!$C$2:$C$29,$C88)=0,"",SUMIF('Owner evidence'!$C$2:$C$29,$C88,'Owner evidence'!$W$2:$W$29))</x:f>
      </x:c>
      <x:c r="AG88" s="12" t="str">
        <x:f>IF(COUNTIF('Owner evidence'!$C$2:$C$29,$C88)=0,"",SUMIF('Owner evidence'!$C$2:$C$29,$C88,'Owner evidence'!$X$2:$X$29))</x:f>
      </x:c>
      <x:c r="AH88" s="12"/>
      <x:c r="AI88" s="12"/>
      <x:c r="AJ88" s="12"/>
      <x:c r="AK88" s="12"/>
      <x:c r="AL88" s="12"/>
      <x:c r="AM88" s="12"/>
      <x:c r="AN88" s="12"/>
      <x:c r="AO88" s="12"/>
      <x:c r="AP88" s="12"/>
      <x:c r="AQ88" s="12" t="str">
        <x:v>INSUFFICIENT DATA</x:v>
      </x:c>
      <x:c r="AR88" s="12" t="str">
        <x:v>INSUFFICIENT DATA for population inference</x:v>
      </x:c>
      <x:c r="AS88" s="12" t="str"/>
      <x:c r="AT88" s="12" t="str">
        <x:v>Advertised USD price; tax, shipping and optional consumables excluded</x:v>
      </x:c>
      <x:c r="AU88" s="12" t="str">
        <x:v>Different regional/catalog offers observed; not treated as a confirmed U.S. price</x:v>
      </x:c>
      <x:c r="AV88" s="12" t="str">
        <x:v>C17</x:v>
      </x:c>
      <x:c r="AW88" s="12" t="str">
        <x:v>https://www.sovol3d.com/collections/3d-printer</x:v>
      </x:c>
      <x:c r="AX88" s="12" t="str"/>
      <x:c r="AY88" s="12" t="str"/>
      <x:c r="AZ88" s="12"/>
      <x:c r="BA88" s="12"/>
      <x:c r="BB88" s="12"/>
    </x:row>
    <x:row r="89" ht="42" customHeight="1">
      <x:c r="A89" s="12" t="str">
        <x:v>M088</x:v>
      </x:c>
      <x:c r="B89" s="12" t="str">
        <x:v>Phrozen</x:v>
      </x:c>
      <x:c r="C89" s="12" t="str">
        <x:v>Sonic Mighty 16K</x:v>
      </x:c>
      <x:c r="D89" s="12" t="str">
        <x:v>Base / standard listing</x:v>
      </x:c>
      <x:c r="E89" s="12" t="str">
        <x:v>Resin</x:v>
      </x:c>
      <x:c r="F89" s="12" t="str">
        <x:v>New listing; inventory widget ambiguous</x:v>
      </x:c>
      <x:c r="G89" s="12" t="n">
        <x:v>1</x:v>
      </x:c>
      <x:c r="H89" s="16" t="n">
        <x:v>720</x:v>
      </x:c>
      <x:c r="I89" s="16"/>
      <x:c r="J89" s="16"/>
      <x:c r="K89" s="16"/>
      <x:c r="L89" s="12" t="str">
        <x:v>Medium - advertised snapshot</x:v>
      </x:c>
      <x:c r="M89" s="12" t="str">
        <x:v>MSLA</x:v>
      </x:c>
      <x:c r="N89" s="12"/>
      <x:c r="O89" s="12"/>
      <x:c r="P89" s="12" t="str">
        <x:v>Unknown</x:v>
      </x:c>
      <x:c r="Q89" s="12"/>
      <x:c r="R89" s="12" t="str">
        <x:v>Hardware revision and launch timing not verified</x:v>
      </x:c>
      <x:c r="S89" s="12" t="str">
        <x:v>Not fully coded</x:v>
      </x:c>
      <x:c r="T89" s="12"/>
      <x:c r="U89" s="12"/>
      <x:c r="V89" s="12"/>
      <x:c r="W89" s="12"/>
      <x:c r="X89" s="12" t="str">
        <x:v>Not estimable</x:v>
      </x:c>
      <x:c r="Y89" s="12" t="str">
        <x:v>No matched U.S. model/revision exposure obtained</x:v>
      </x:c>
      <x:c r="Z89" s="12"/>
      <x:c r="AA89" s="12" t="str">
        <x:f>IF(COUNTIF('Owner evidence'!$C$2:$C$29,$C89)=0,"",COUNTIF('Owner evidence'!$C$2:$C$29,$C89))</x:f>
      </x:c>
      <x:c r="AB89" s="12" t="str">
        <x:f>IF(COUNTIF('Owner evidence'!$C$2:$C$29,$C89)=0,"",SUMIF('Owner evidence'!$C$2:$C$29,$C89,'Owner evidence'!$N$2:$N$29))</x:f>
      </x:c>
      <x:c r="AC89" s="12" t="str">
        <x:f>IF(COUNTIF('Owner evidence'!$C$2:$C$29,$C89)=0,"",SUMIF('Owner evidence'!$C$2:$C$29,$C89,'Owner evidence'!$O$2:$O$29))</x:f>
      </x:c>
      <x:c r="AD89" s="12" t="str">
        <x:f>IF(COUNTIF('Owner evidence'!$C$2:$C$29,$C89)=0,"",SUMIF('Owner evidence'!$C$2:$C$29,$C89,'Owner evidence'!$P$2:$P$29))</x:f>
      </x:c>
      <x:c r="AE89" s="12" t="str">
        <x:f>IF(COUNTIF('Owner evidence'!$C$2:$C$29,$C89)=0,"",SUMIF('Owner evidence'!$C$2:$C$29,$C89,'Owner evidence'!$U$2:$U$29))</x:f>
      </x:c>
      <x:c r="AF89" s="12" t="str">
        <x:f>IF(COUNTIF('Owner evidence'!$C$2:$C$29,$C89)=0,"",SUMIF('Owner evidence'!$C$2:$C$29,$C89,'Owner evidence'!$W$2:$W$29))</x:f>
      </x:c>
      <x:c r="AG89" s="12" t="str">
        <x:f>IF(COUNTIF('Owner evidence'!$C$2:$C$29,$C89)=0,"",SUMIF('Owner evidence'!$C$2:$C$29,$C89,'Owner evidence'!$X$2:$X$29))</x:f>
      </x:c>
      <x:c r="AH89" s="12"/>
      <x:c r="AI89" s="12"/>
      <x:c r="AJ89" s="12"/>
      <x:c r="AK89" s="12"/>
      <x:c r="AL89" s="12"/>
      <x:c r="AM89" s="12"/>
      <x:c r="AN89" s="12"/>
      <x:c r="AO89" s="12"/>
      <x:c r="AP89" s="12"/>
      <x:c r="AQ89" s="12" t="str">
        <x:v>INSUFFICIENT DATA</x:v>
      </x:c>
      <x:c r="AR89" s="12" t="str">
        <x:v>INSUFFICIENT DATA for population inference</x:v>
      </x:c>
      <x:c r="AS89" s="12" t="str"/>
      <x:c r="AT89" s="12" t="str">
        <x:v>Advertised USD price; tax, shipping and optional consumables excluded</x:v>
      </x:c>
      <x:c r="AU89" s="12" t="str">
        <x:v>Catalog has conflicting generic Unavailable/Add to Cart widgets; fulfillment unverified</x:v>
      </x:c>
      <x:c r="AV89" s="12" t="str">
        <x:v>C18</x:v>
      </x:c>
      <x:c r="AW89" s="12" t="str">
        <x:v>https://us.phrozen3d.com/collections/3d-printers</x:v>
      </x:c>
      <x:c r="AX89" s="12" t="str"/>
      <x:c r="AY89" s="12" t="str"/>
      <x:c r="AZ89" s="12"/>
      <x:c r="BA89" s="12"/>
      <x:c r="BB89" s="12"/>
    </x:row>
    <x:row r="90" ht="42" customHeight="1">
      <x:c r="A90" s="12" t="str">
        <x:v>M089</x:v>
      </x:c>
      <x:c r="B90" s="12" t="str">
        <x:v>Phrozen</x:v>
      </x:c>
      <x:c r="C90" s="12" t="str">
        <x:v>Sonic Mega 8K S</x:v>
      </x:c>
      <x:c r="D90" s="12" t="str">
        <x:v>Base / standard listing</x:v>
      </x:c>
      <x:c r="E90" s="12" t="str">
        <x:v>Resin</x:v>
      </x:c>
      <x:c r="F90" s="12" t="str">
        <x:v>New listing; inventory widget ambiguous</x:v>
      </x:c>
      <x:c r="G90" s="12" t="n">
        <x:v>1</x:v>
      </x:c>
      <x:c r="H90" s="16" t="n">
        <x:v>1170</x:v>
      </x:c>
      <x:c r="I90" s="16"/>
      <x:c r="J90" s="16"/>
      <x:c r="K90" s="16"/>
      <x:c r="L90" s="12" t="str">
        <x:v>Medium - advertised snapshot</x:v>
      </x:c>
      <x:c r="M90" s="12" t="str">
        <x:v>MSLA</x:v>
      </x:c>
      <x:c r="N90" s="12"/>
      <x:c r="O90" s="12"/>
      <x:c r="P90" s="12" t="str">
        <x:v>Unknown</x:v>
      </x:c>
      <x:c r="Q90" s="12"/>
      <x:c r="R90" s="12" t="str">
        <x:v>Hardware revision and launch timing not verified</x:v>
      </x:c>
      <x:c r="S90" s="12" t="str">
        <x:v>Not fully coded</x:v>
      </x:c>
      <x:c r="T90" s="12"/>
      <x:c r="U90" s="12"/>
      <x:c r="V90" s="12"/>
      <x:c r="W90" s="12"/>
      <x:c r="X90" s="12" t="str">
        <x:v>Not estimable</x:v>
      </x:c>
      <x:c r="Y90" s="12" t="str">
        <x:v>No matched U.S. model/revision exposure obtained</x:v>
      </x:c>
      <x:c r="Z90" s="12"/>
      <x:c r="AA90" s="12" t="str">
        <x:f>IF(COUNTIF('Owner evidence'!$C$2:$C$29,$C90)=0,"",COUNTIF('Owner evidence'!$C$2:$C$29,$C90))</x:f>
      </x:c>
      <x:c r="AB90" s="12" t="str">
        <x:f>IF(COUNTIF('Owner evidence'!$C$2:$C$29,$C90)=0,"",SUMIF('Owner evidence'!$C$2:$C$29,$C90,'Owner evidence'!$N$2:$N$29))</x:f>
      </x:c>
      <x:c r="AC90" s="12" t="str">
        <x:f>IF(COUNTIF('Owner evidence'!$C$2:$C$29,$C90)=0,"",SUMIF('Owner evidence'!$C$2:$C$29,$C90,'Owner evidence'!$O$2:$O$29))</x:f>
      </x:c>
      <x:c r="AD90" s="12" t="str">
        <x:f>IF(COUNTIF('Owner evidence'!$C$2:$C$29,$C90)=0,"",SUMIF('Owner evidence'!$C$2:$C$29,$C90,'Owner evidence'!$P$2:$P$29))</x:f>
      </x:c>
      <x:c r="AE90" s="12" t="str">
        <x:f>IF(COUNTIF('Owner evidence'!$C$2:$C$29,$C90)=0,"",SUMIF('Owner evidence'!$C$2:$C$29,$C90,'Owner evidence'!$U$2:$U$29))</x:f>
      </x:c>
      <x:c r="AF90" s="12" t="str">
        <x:f>IF(COUNTIF('Owner evidence'!$C$2:$C$29,$C90)=0,"",SUMIF('Owner evidence'!$C$2:$C$29,$C90,'Owner evidence'!$W$2:$W$29))</x:f>
      </x:c>
      <x:c r="AG90" s="12" t="str">
        <x:f>IF(COUNTIF('Owner evidence'!$C$2:$C$29,$C90)=0,"",SUMIF('Owner evidence'!$C$2:$C$29,$C90,'Owner evidence'!$X$2:$X$29))</x:f>
      </x:c>
      <x:c r="AH90" s="12"/>
      <x:c r="AI90" s="12"/>
      <x:c r="AJ90" s="12"/>
      <x:c r="AK90" s="12"/>
      <x:c r="AL90" s="12"/>
      <x:c r="AM90" s="12"/>
      <x:c r="AN90" s="12"/>
      <x:c r="AO90" s="12"/>
      <x:c r="AP90" s="12"/>
      <x:c r="AQ90" s="12" t="str">
        <x:v>INSUFFICIENT DATA</x:v>
      </x:c>
      <x:c r="AR90" s="12" t="str">
        <x:v>INSUFFICIENT DATA for population inference</x:v>
      </x:c>
      <x:c r="AS90" s="12" t="str"/>
      <x:c r="AT90" s="12" t="str">
        <x:v>Advertised USD price; tax, shipping and optional consumables excluded</x:v>
      </x:c>
      <x:c r="AU90" s="12" t="str">
        <x:v>Catalog has conflicting generic Unavailable/Add to Cart widgets; fulfillment unverified</x:v>
      </x:c>
      <x:c r="AV90" s="12" t="str">
        <x:v>C18</x:v>
      </x:c>
      <x:c r="AW90" s="12" t="str">
        <x:v>https://us.phrozen3d.com/collections/3d-printers</x:v>
      </x:c>
      <x:c r="AX90" s="12" t="str"/>
      <x:c r="AY90" s="12" t="str"/>
      <x:c r="AZ90" s="12"/>
      <x:c r="BA90" s="12"/>
      <x:c r="BB90" s="12"/>
    </x:row>
    <x:row r="91" ht="42" customHeight="1">
      <x:c r="A91" s="12" t="str">
        <x:v>M090</x:v>
      </x:c>
      <x:c r="B91" s="12" t="str">
        <x:v>Phrozen</x:v>
      </x:c>
      <x:c r="C91" s="12" t="str">
        <x:v>Sonic Mega 8K V2</x:v>
      </x:c>
      <x:c r="D91" s="12" t="str">
        <x:v>Base / standard listing</x:v>
      </x:c>
      <x:c r="E91" s="12" t="str">
        <x:v>Resin</x:v>
      </x:c>
      <x:c r="F91" s="12" t="str">
        <x:v>New listing; inventory widget ambiguous</x:v>
      </x:c>
      <x:c r="G91" s="12" t="n">
        <x:v>1</x:v>
      </x:c>
      <x:c r="H91" s="16" t="n">
        <x:v>2800</x:v>
      </x:c>
      <x:c r="I91" s="16"/>
      <x:c r="J91" s="16"/>
      <x:c r="K91" s="16"/>
      <x:c r="L91" s="12" t="str">
        <x:v>Medium - advertised snapshot</x:v>
      </x:c>
      <x:c r="M91" s="12" t="str">
        <x:v>MSLA</x:v>
      </x:c>
      <x:c r="N91" s="12"/>
      <x:c r="O91" s="12"/>
      <x:c r="P91" s="12" t="str">
        <x:v>Unknown</x:v>
      </x:c>
      <x:c r="Q91" s="12"/>
      <x:c r="R91" s="12" t="str">
        <x:v>Hardware revision and launch timing not verified</x:v>
      </x:c>
      <x:c r="S91" s="12" t="str">
        <x:v>Not fully coded</x:v>
      </x:c>
      <x:c r="T91" s="12"/>
      <x:c r="U91" s="12"/>
      <x:c r="V91" s="12"/>
      <x:c r="W91" s="12"/>
      <x:c r="X91" s="12" t="str">
        <x:v>Not estimable</x:v>
      </x:c>
      <x:c r="Y91" s="12" t="str">
        <x:v>No matched U.S. model/revision exposure obtained</x:v>
      </x:c>
      <x:c r="Z91" s="12"/>
      <x:c r="AA91" s="12" t="str">
        <x:f>IF(COUNTIF('Owner evidence'!$C$2:$C$29,$C91)=0,"",COUNTIF('Owner evidence'!$C$2:$C$29,$C91))</x:f>
      </x:c>
      <x:c r="AB91" s="12" t="str">
        <x:f>IF(COUNTIF('Owner evidence'!$C$2:$C$29,$C91)=0,"",SUMIF('Owner evidence'!$C$2:$C$29,$C91,'Owner evidence'!$N$2:$N$29))</x:f>
      </x:c>
      <x:c r="AC91" s="12" t="str">
        <x:f>IF(COUNTIF('Owner evidence'!$C$2:$C$29,$C91)=0,"",SUMIF('Owner evidence'!$C$2:$C$29,$C91,'Owner evidence'!$O$2:$O$29))</x:f>
      </x:c>
      <x:c r="AD91" s="12" t="str">
        <x:f>IF(COUNTIF('Owner evidence'!$C$2:$C$29,$C91)=0,"",SUMIF('Owner evidence'!$C$2:$C$29,$C91,'Owner evidence'!$P$2:$P$29))</x:f>
      </x:c>
      <x:c r="AE91" s="12" t="str">
        <x:f>IF(COUNTIF('Owner evidence'!$C$2:$C$29,$C91)=0,"",SUMIF('Owner evidence'!$C$2:$C$29,$C91,'Owner evidence'!$U$2:$U$29))</x:f>
      </x:c>
      <x:c r="AF91" s="12" t="str">
        <x:f>IF(COUNTIF('Owner evidence'!$C$2:$C$29,$C91)=0,"",SUMIF('Owner evidence'!$C$2:$C$29,$C91,'Owner evidence'!$W$2:$W$29))</x:f>
      </x:c>
      <x:c r="AG91" s="12" t="str">
        <x:f>IF(COUNTIF('Owner evidence'!$C$2:$C$29,$C91)=0,"",SUMIF('Owner evidence'!$C$2:$C$29,$C91,'Owner evidence'!$X$2:$X$29))</x:f>
      </x:c>
      <x:c r="AH91" s="12"/>
      <x:c r="AI91" s="12"/>
      <x:c r="AJ91" s="12"/>
      <x:c r="AK91" s="12"/>
      <x:c r="AL91" s="12"/>
      <x:c r="AM91" s="12"/>
      <x:c r="AN91" s="12"/>
      <x:c r="AO91" s="12"/>
      <x:c r="AP91" s="12"/>
      <x:c r="AQ91" s="12" t="str">
        <x:v>INSUFFICIENT DATA</x:v>
      </x:c>
      <x:c r="AR91" s="12" t="str">
        <x:v>INSUFFICIENT DATA for population inference</x:v>
      </x:c>
      <x:c r="AS91" s="12" t="str"/>
      <x:c r="AT91" s="12" t="str">
        <x:v>Advertised USD price; tax, shipping and optional consumables excluded</x:v>
      </x:c>
      <x:c r="AU91" s="12" t="str">
        <x:v>Catalog has conflicting generic Unavailable/Add to Cart widgets; fulfillment unverified</x:v>
      </x:c>
      <x:c r="AV91" s="12" t="str">
        <x:v>C18</x:v>
      </x:c>
      <x:c r="AW91" s="12" t="str">
        <x:v>https://us.phrozen3d.com/collections/3d-printers</x:v>
      </x:c>
      <x:c r="AX91" s="12" t="str"/>
      <x:c r="AY91" s="12" t="str"/>
      <x:c r="AZ91" s="12"/>
      <x:c r="BA91" s="12"/>
      <x:c r="BB91" s="12"/>
    </x:row>
    <x:row r="92" ht="42" customHeight="1">
      <x:c r="A92" s="12" t="str">
        <x:v>M091</x:v>
      </x:c>
      <x:c r="B92" s="12" t="str">
        <x:v>Phrozen</x:v>
      </x:c>
      <x:c r="C92" s="12" t="str">
        <x:v>Sonic Mighty Revo 14K</x:v>
      </x:c>
      <x:c r="D92" s="12" t="str">
        <x:v>Base / standard listing</x:v>
      </x:c>
      <x:c r="E92" s="12" t="str">
        <x:v>Resin</x:v>
      </x:c>
      <x:c r="F92" s="12" t="str">
        <x:v>Sold out at audited source</x:v>
      </x:c>
      <x:c r="G92" s="12" t="n">
        <x:v>0</x:v>
      </x:c>
      <x:c r="H92" s="16" t="n">
        <x:v>680</x:v>
      </x:c>
      <x:c r="I92" s="16"/>
      <x:c r="J92" s="16"/>
      <x:c r="K92" s="16"/>
      <x:c r="L92" s="12" t="str">
        <x:v>Medium - advertised snapshot</x:v>
      </x:c>
      <x:c r="M92" s="12" t="str">
        <x:v>MSLA</x:v>
      </x:c>
      <x:c r="N92" s="12"/>
      <x:c r="O92" s="12"/>
      <x:c r="P92" s="12" t="str">
        <x:v>Unknown</x:v>
      </x:c>
      <x:c r="Q92" s="12"/>
      <x:c r="R92" s="12" t="str">
        <x:v>Hardware revision and launch timing not verified</x:v>
      </x:c>
      <x:c r="S92" s="12" t="str">
        <x:v>Not fully coded</x:v>
      </x:c>
      <x:c r="T92" s="12"/>
      <x:c r="U92" s="12"/>
      <x:c r="V92" s="12"/>
      <x:c r="W92" s="12"/>
      <x:c r="X92" s="12" t="str">
        <x:v>Not estimable</x:v>
      </x:c>
      <x:c r="Y92" s="12" t="str">
        <x:v>No matched U.S. model/revision exposure obtained</x:v>
      </x:c>
      <x:c r="Z92" s="12"/>
      <x:c r="AA92" s="12" t="str">
        <x:f>IF(COUNTIF('Owner evidence'!$C$2:$C$29,$C92)=0,"",COUNTIF('Owner evidence'!$C$2:$C$29,$C92))</x:f>
      </x:c>
      <x:c r="AB92" s="12" t="str">
        <x:f>IF(COUNTIF('Owner evidence'!$C$2:$C$29,$C92)=0,"",SUMIF('Owner evidence'!$C$2:$C$29,$C92,'Owner evidence'!$N$2:$N$29))</x:f>
      </x:c>
      <x:c r="AC92" s="12" t="str">
        <x:f>IF(COUNTIF('Owner evidence'!$C$2:$C$29,$C92)=0,"",SUMIF('Owner evidence'!$C$2:$C$29,$C92,'Owner evidence'!$O$2:$O$29))</x:f>
      </x:c>
      <x:c r="AD92" s="12" t="str">
        <x:f>IF(COUNTIF('Owner evidence'!$C$2:$C$29,$C92)=0,"",SUMIF('Owner evidence'!$C$2:$C$29,$C92,'Owner evidence'!$P$2:$P$29))</x:f>
      </x:c>
      <x:c r="AE92" s="12" t="str">
        <x:f>IF(COUNTIF('Owner evidence'!$C$2:$C$29,$C92)=0,"",SUMIF('Owner evidence'!$C$2:$C$29,$C92,'Owner evidence'!$U$2:$U$29))</x:f>
      </x:c>
      <x:c r="AF92" s="12" t="str">
        <x:f>IF(COUNTIF('Owner evidence'!$C$2:$C$29,$C92)=0,"",SUMIF('Owner evidence'!$C$2:$C$29,$C92,'Owner evidence'!$W$2:$W$29))</x:f>
      </x:c>
      <x:c r="AG92" s="12" t="str">
        <x:f>IF(COUNTIF('Owner evidence'!$C$2:$C$29,$C92)=0,"",SUMIF('Owner evidence'!$C$2:$C$29,$C92,'Owner evidence'!$X$2:$X$29))</x:f>
      </x:c>
      <x:c r="AH92" s="12"/>
      <x:c r="AI92" s="12"/>
      <x:c r="AJ92" s="12"/>
      <x:c r="AK92" s="12"/>
      <x:c r="AL92" s="12"/>
      <x:c r="AM92" s="12"/>
      <x:c r="AN92" s="12"/>
      <x:c r="AO92" s="12"/>
      <x:c r="AP92" s="12"/>
      <x:c r="AQ92" s="12" t="str">
        <x:v>INSUFFICIENT DATA</x:v>
      </x:c>
      <x:c r="AR92" s="12" t="str">
        <x:v>INSUFFICIENT DATA for population inference</x:v>
      </x:c>
      <x:c r="AS92" s="12" t="str"/>
      <x:c r="AT92" s="12" t="str">
        <x:v>Advertised USD price; tax, shipping and optional consumables excluded</x:v>
      </x:c>
      <x:c r="AU92" s="12" t="str">
        <x:v>Catalog has conflicting generic Unavailable/Add to Cart widgets; fulfillment unverified</x:v>
      </x:c>
      <x:c r="AV92" s="12" t="str">
        <x:v>C18</x:v>
      </x:c>
      <x:c r="AW92" s="12" t="str">
        <x:v>https://us.phrozen3d.com/collections/3d-printers</x:v>
      </x:c>
      <x:c r="AX92" s="12" t="str"/>
      <x:c r="AY92" s="12" t="str"/>
      <x:c r="AZ92" s="12"/>
      <x:c r="BA92" s="12"/>
      <x:c r="BB92" s="12"/>
    </x:row>
    <x:row r="93" ht="42" customHeight="1">
      <x:c r="A93" s="12" t="str">
        <x:v>M092</x:v>
      </x:c>
      <x:c r="B93" s="12" t="str">
        <x:v>Phrozen</x:v>
      </x:c>
      <x:c r="C93" s="12" t="str">
        <x:v>Sonic Mighty 12K</x:v>
      </x:c>
      <x:c r="D93" s="12" t="str">
        <x:v>Base / standard listing</x:v>
      </x:c>
      <x:c r="E93" s="12" t="str">
        <x:v>Resin</x:v>
      </x:c>
      <x:c r="F93" s="12" t="str">
        <x:v>Sold out at audited source</x:v>
      </x:c>
      <x:c r="G93" s="12" t="n">
        <x:v>0</x:v>
      </x:c>
      <x:c r="H93" s="16" t="n">
        <x:v>329</x:v>
      </x:c>
      <x:c r="I93" s="16"/>
      <x:c r="J93" s="16"/>
      <x:c r="K93" s="16"/>
      <x:c r="L93" s="12" t="str">
        <x:v>Medium - advertised snapshot</x:v>
      </x:c>
      <x:c r="M93" s="12" t="str">
        <x:v>MSLA</x:v>
      </x:c>
      <x:c r="N93" s="12"/>
      <x:c r="O93" s="12"/>
      <x:c r="P93" s="12" t="str">
        <x:v>Unknown</x:v>
      </x:c>
      <x:c r="Q93" s="12"/>
      <x:c r="R93" s="12" t="str">
        <x:v>Hardware revision and launch timing not verified</x:v>
      </x:c>
      <x:c r="S93" s="12" t="str">
        <x:v>Not fully coded</x:v>
      </x:c>
      <x:c r="T93" s="12"/>
      <x:c r="U93" s="12"/>
      <x:c r="V93" s="12"/>
      <x:c r="W93" s="12"/>
      <x:c r="X93" s="12" t="str">
        <x:v>Not estimable</x:v>
      </x:c>
      <x:c r="Y93" s="12" t="str">
        <x:v>No matched U.S. model/revision exposure obtained</x:v>
      </x:c>
      <x:c r="Z93" s="12"/>
      <x:c r="AA93" s="12" t="str">
        <x:f>IF(COUNTIF('Owner evidence'!$C$2:$C$29,$C93)=0,"",COUNTIF('Owner evidence'!$C$2:$C$29,$C93))</x:f>
      </x:c>
      <x:c r="AB93" s="12" t="str">
        <x:f>IF(COUNTIF('Owner evidence'!$C$2:$C$29,$C93)=0,"",SUMIF('Owner evidence'!$C$2:$C$29,$C93,'Owner evidence'!$N$2:$N$29))</x:f>
      </x:c>
      <x:c r="AC93" s="12" t="str">
        <x:f>IF(COUNTIF('Owner evidence'!$C$2:$C$29,$C93)=0,"",SUMIF('Owner evidence'!$C$2:$C$29,$C93,'Owner evidence'!$O$2:$O$29))</x:f>
      </x:c>
      <x:c r="AD93" s="12" t="str">
        <x:f>IF(COUNTIF('Owner evidence'!$C$2:$C$29,$C93)=0,"",SUMIF('Owner evidence'!$C$2:$C$29,$C93,'Owner evidence'!$P$2:$P$29))</x:f>
      </x:c>
      <x:c r="AE93" s="12" t="str">
        <x:f>IF(COUNTIF('Owner evidence'!$C$2:$C$29,$C93)=0,"",SUMIF('Owner evidence'!$C$2:$C$29,$C93,'Owner evidence'!$U$2:$U$29))</x:f>
      </x:c>
      <x:c r="AF93" s="12" t="str">
        <x:f>IF(COUNTIF('Owner evidence'!$C$2:$C$29,$C93)=0,"",SUMIF('Owner evidence'!$C$2:$C$29,$C93,'Owner evidence'!$W$2:$W$29))</x:f>
      </x:c>
      <x:c r="AG93" s="12" t="str">
        <x:f>IF(COUNTIF('Owner evidence'!$C$2:$C$29,$C93)=0,"",SUMIF('Owner evidence'!$C$2:$C$29,$C93,'Owner evidence'!$X$2:$X$29))</x:f>
      </x:c>
      <x:c r="AH93" s="12"/>
      <x:c r="AI93" s="12"/>
      <x:c r="AJ93" s="12"/>
      <x:c r="AK93" s="12"/>
      <x:c r="AL93" s="12"/>
      <x:c r="AM93" s="12"/>
      <x:c r="AN93" s="12"/>
      <x:c r="AO93" s="12"/>
      <x:c r="AP93" s="12"/>
      <x:c r="AQ93" s="12" t="str">
        <x:v>INSUFFICIENT DATA</x:v>
      </x:c>
      <x:c r="AR93" s="12" t="str">
        <x:v>INSUFFICIENT DATA for population inference</x:v>
      </x:c>
      <x:c r="AS93" s="12" t="str"/>
      <x:c r="AT93" s="12" t="str">
        <x:v>Advertised USD price; tax, shipping and optional consumables excluded</x:v>
      </x:c>
      <x:c r="AU93" s="12" t="str">
        <x:v>Catalog has conflicting generic Unavailable/Add to Cart widgets; fulfillment unverified</x:v>
      </x:c>
      <x:c r="AV93" s="12" t="str">
        <x:v>C18</x:v>
      </x:c>
      <x:c r="AW93" s="12" t="str">
        <x:v>https://us.phrozen3d.com/collections/3d-printers</x:v>
      </x:c>
      <x:c r="AX93" s="12" t="str"/>
      <x:c r="AY93" s="12" t="str"/>
      <x:c r="AZ93" s="12"/>
      <x:c r="BA93" s="12"/>
      <x:c r="BB93" s="12"/>
    </x:row>
    <x:row r="94" ht="42" customHeight="1">
      <x:c r="A94" s="12" t="str">
        <x:v>M093</x:v>
      </x:c>
      <x:c r="B94" s="12" t="str">
        <x:v>Phrozen</x:v>
      </x:c>
      <x:c r="C94" s="12" t="str">
        <x:v>Sonic Mini 8K S</x:v>
      </x:c>
      <x:c r="D94" s="12" t="str">
        <x:v>Base / standard listing</x:v>
      </x:c>
      <x:c r="E94" s="12" t="str">
        <x:v>Resin</x:v>
      </x:c>
      <x:c r="F94" s="12" t="str">
        <x:v>New listing; inventory widget ambiguous</x:v>
      </x:c>
      <x:c r="G94" s="12" t="n">
        <x:v>1</x:v>
      </x:c>
      <x:c r="H94" s="16" t="n">
        <x:v>270</x:v>
      </x:c>
      <x:c r="I94" s="16"/>
      <x:c r="J94" s="16"/>
      <x:c r="K94" s="16"/>
      <x:c r="L94" s="12" t="str">
        <x:v>Medium - advertised snapshot</x:v>
      </x:c>
      <x:c r="M94" s="12" t="str">
        <x:v>MSLA</x:v>
      </x:c>
      <x:c r="N94" s="12"/>
      <x:c r="O94" s="12"/>
      <x:c r="P94" s="12" t="str">
        <x:v>Unknown</x:v>
      </x:c>
      <x:c r="Q94" s="12"/>
      <x:c r="R94" s="12" t="str">
        <x:v>Hardware revision and launch timing not verified</x:v>
      </x:c>
      <x:c r="S94" s="12" t="str">
        <x:v>Not fully coded</x:v>
      </x:c>
      <x:c r="T94" s="12"/>
      <x:c r="U94" s="12"/>
      <x:c r="V94" s="12"/>
      <x:c r="W94" s="12"/>
      <x:c r="X94" s="12" t="str">
        <x:v>Not estimable</x:v>
      </x:c>
      <x:c r="Y94" s="12" t="str">
        <x:v>No matched U.S. model/revision exposure obtained</x:v>
      </x:c>
      <x:c r="Z94" s="12"/>
      <x:c r="AA94" s="12" t="str">
        <x:f>IF(COUNTIF('Owner evidence'!$C$2:$C$29,$C94)=0,"",COUNTIF('Owner evidence'!$C$2:$C$29,$C94))</x:f>
      </x:c>
      <x:c r="AB94" s="12" t="str">
        <x:f>IF(COUNTIF('Owner evidence'!$C$2:$C$29,$C94)=0,"",SUMIF('Owner evidence'!$C$2:$C$29,$C94,'Owner evidence'!$N$2:$N$29))</x:f>
      </x:c>
      <x:c r="AC94" s="12" t="str">
        <x:f>IF(COUNTIF('Owner evidence'!$C$2:$C$29,$C94)=0,"",SUMIF('Owner evidence'!$C$2:$C$29,$C94,'Owner evidence'!$O$2:$O$29))</x:f>
      </x:c>
      <x:c r="AD94" s="12" t="str">
        <x:f>IF(COUNTIF('Owner evidence'!$C$2:$C$29,$C94)=0,"",SUMIF('Owner evidence'!$C$2:$C$29,$C94,'Owner evidence'!$P$2:$P$29))</x:f>
      </x:c>
      <x:c r="AE94" s="12" t="str">
        <x:f>IF(COUNTIF('Owner evidence'!$C$2:$C$29,$C94)=0,"",SUMIF('Owner evidence'!$C$2:$C$29,$C94,'Owner evidence'!$U$2:$U$29))</x:f>
      </x:c>
      <x:c r="AF94" s="12" t="str">
        <x:f>IF(COUNTIF('Owner evidence'!$C$2:$C$29,$C94)=0,"",SUMIF('Owner evidence'!$C$2:$C$29,$C94,'Owner evidence'!$W$2:$W$29))</x:f>
      </x:c>
      <x:c r="AG94" s="12" t="str">
        <x:f>IF(COUNTIF('Owner evidence'!$C$2:$C$29,$C94)=0,"",SUMIF('Owner evidence'!$C$2:$C$29,$C94,'Owner evidence'!$X$2:$X$29))</x:f>
      </x:c>
      <x:c r="AH94" s="12"/>
      <x:c r="AI94" s="12"/>
      <x:c r="AJ94" s="12"/>
      <x:c r="AK94" s="12"/>
      <x:c r="AL94" s="12"/>
      <x:c r="AM94" s="12"/>
      <x:c r="AN94" s="12"/>
      <x:c r="AO94" s="12"/>
      <x:c r="AP94" s="12"/>
      <x:c r="AQ94" s="12" t="str">
        <x:v>INSUFFICIENT DATA</x:v>
      </x:c>
      <x:c r="AR94" s="12" t="str">
        <x:v>INSUFFICIENT DATA for population inference</x:v>
      </x:c>
      <x:c r="AS94" s="12" t="str"/>
      <x:c r="AT94" s="12" t="str">
        <x:v>Advertised USD price; tax, shipping and optional consumables excluded</x:v>
      </x:c>
      <x:c r="AU94" s="12" t="str">
        <x:v>Catalog has conflicting generic Unavailable/Add to Cart widgets; fulfillment unverified</x:v>
      </x:c>
      <x:c r="AV94" s="12" t="str">
        <x:v>C18</x:v>
      </x:c>
      <x:c r="AW94" s="12" t="str">
        <x:v>https://us.phrozen3d.com/collections/3d-printers</x:v>
      </x:c>
      <x:c r="AX94" s="12" t="str"/>
      <x:c r="AY94" s="12" t="str"/>
      <x:c r="AZ94" s="12"/>
      <x:c r="BA94" s="12"/>
      <x:c r="BB94" s="12"/>
    </x:row>
    <x:row r="95" ht="42" customHeight="1">
      <x:c r="A95" s="12" t="str">
        <x:v>M094</x:v>
      </x:c>
      <x:c r="B95" s="12" t="str">
        <x:v>Phrozen</x:v>
      </x:c>
      <x:c r="C95" s="12" t="str">
        <x:v>Sonic Mighty 8K</x:v>
      </x:c>
      <x:c r="D95" s="12" t="str">
        <x:v>Base / standard listing</x:v>
      </x:c>
      <x:c r="E95" s="12" t="str">
        <x:v>Resin</x:v>
      </x:c>
      <x:c r="F95" s="12" t="str">
        <x:v>New listing; inventory widget ambiguous</x:v>
      </x:c>
      <x:c r="G95" s="12" t="n">
        <x:v>1</x:v>
      </x:c>
      <x:c r="H95" s="16" t="n">
        <x:v>410</x:v>
      </x:c>
      <x:c r="I95" s="16"/>
      <x:c r="J95" s="16"/>
      <x:c r="K95" s="16"/>
      <x:c r="L95" s="12" t="str">
        <x:v>Medium - advertised snapshot</x:v>
      </x:c>
      <x:c r="M95" s="12" t="str">
        <x:v>MSLA</x:v>
      </x:c>
      <x:c r="N95" s="12"/>
      <x:c r="O95" s="12"/>
      <x:c r="P95" s="12" t="str">
        <x:v>Unknown</x:v>
      </x:c>
      <x:c r="Q95" s="12"/>
      <x:c r="R95" s="12" t="str">
        <x:v>Hardware revision and launch timing not verified</x:v>
      </x:c>
      <x:c r="S95" s="12" t="str">
        <x:v>Not fully coded</x:v>
      </x:c>
      <x:c r="T95" s="12"/>
      <x:c r="U95" s="12"/>
      <x:c r="V95" s="12"/>
      <x:c r="W95" s="12"/>
      <x:c r="X95" s="12" t="str">
        <x:v>Not estimable</x:v>
      </x:c>
      <x:c r="Y95" s="12" t="str">
        <x:v>No matched U.S. model/revision exposure obtained</x:v>
      </x:c>
      <x:c r="Z95" s="12"/>
      <x:c r="AA95" s="12" t="str">
        <x:f>IF(COUNTIF('Owner evidence'!$C$2:$C$29,$C95)=0,"",COUNTIF('Owner evidence'!$C$2:$C$29,$C95))</x:f>
      </x:c>
      <x:c r="AB95" s="12" t="str">
        <x:f>IF(COUNTIF('Owner evidence'!$C$2:$C$29,$C95)=0,"",SUMIF('Owner evidence'!$C$2:$C$29,$C95,'Owner evidence'!$N$2:$N$29))</x:f>
      </x:c>
      <x:c r="AC95" s="12" t="str">
        <x:f>IF(COUNTIF('Owner evidence'!$C$2:$C$29,$C95)=0,"",SUMIF('Owner evidence'!$C$2:$C$29,$C95,'Owner evidence'!$O$2:$O$29))</x:f>
      </x:c>
      <x:c r="AD95" s="12" t="str">
        <x:f>IF(COUNTIF('Owner evidence'!$C$2:$C$29,$C95)=0,"",SUMIF('Owner evidence'!$C$2:$C$29,$C95,'Owner evidence'!$P$2:$P$29))</x:f>
      </x:c>
      <x:c r="AE95" s="12" t="str">
        <x:f>IF(COUNTIF('Owner evidence'!$C$2:$C$29,$C95)=0,"",SUMIF('Owner evidence'!$C$2:$C$29,$C95,'Owner evidence'!$U$2:$U$29))</x:f>
      </x:c>
      <x:c r="AF95" s="12" t="str">
        <x:f>IF(COUNTIF('Owner evidence'!$C$2:$C$29,$C95)=0,"",SUMIF('Owner evidence'!$C$2:$C$29,$C95,'Owner evidence'!$W$2:$W$29))</x:f>
      </x:c>
      <x:c r="AG95" s="12" t="str">
        <x:f>IF(COUNTIF('Owner evidence'!$C$2:$C$29,$C95)=0,"",SUMIF('Owner evidence'!$C$2:$C$29,$C95,'Owner evidence'!$X$2:$X$29))</x:f>
      </x:c>
      <x:c r="AH95" s="12"/>
      <x:c r="AI95" s="12"/>
      <x:c r="AJ95" s="12"/>
      <x:c r="AK95" s="12"/>
      <x:c r="AL95" s="12"/>
      <x:c r="AM95" s="12"/>
      <x:c r="AN95" s="12"/>
      <x:c r="AO95" s="12"/>
      <x:c r="AP95" s="12"/>
      <x:c r="AQ95" s="12" t="str">
        <x:v>INSUFFICIENT DATA</x:v>
      </x:c>
      <x:c r="AR95" s="12" t="str">
        <x:v>INSUFFICIENT DATA for population inference</x:v>
      </x:c>
      <x:c r="AS95" s="12" t="str"/>
      <x:c r="AT95" s="12" t="str">
        <x:v>Advertised USD price; tax, shipping and optional consumables excluded</x:v>
      </x:c>
      <x:c r="AU95" s="12" t="str">
        <x:v>Catalog has conflicting generic Unavailable/Add to Cart widgets; fulfillment unverified</x:v>
      </x:c>
      <x:c r="AV95" s="12" t="str">
        <x:v>C18</x:v>
      </x:c>
      <x:c r="AW95" s="12" t="str">
        <x:v>https://us.phrozen3d.com/collections/3d-printers</x:v>
      </x:c>
      <x:c r="AX95" s="12" t="str"/>
      <x:c r="AY95" s="12" t="str"/>
      <x:c r="AZ95" s="12"/>
      <x:c r="BA95" s="12"/>
      <x:c r="BB95" s="12"/>
    </x:row>
    <x:row r="96" ht="42" customHeight="1">
      <x:c r="A96" s="12" t="str">
        <x:v>M095</x:v>
      </x:c>
      <x:c r="B96" s="12" t="str">
        <x:v>Phrozen</x:v>
      </x:c>
      <x:c r="C96" s="12" t="str">
        <x:v>Sonic Mini 8K</x:v>
      </x:c>
      <x:c r="D96" s="12" t="str">
        <x:v>Base / standard listing</x:v>
      </x:c>
      <x:c r="E96" s="12" t="str">
        <x:v>Resin</x:v>
      </x:c>
      <x:c r="F96" s="12" t="str">
        <x:v>Sold out at audited source</x:v>
      </x:c>
      <x:c r="G96" s="12" t="n">
        <x:v>0</x:v>
      </x:c>
      <x:c r="H96" s="16" t="n">
        <x:v>340</x:v>
      </x:c>
      <x:c r="I96" s="16"/>
      <x:c r="J96" s="16"/>
      <x:c r="K96" s="16"/>
      <x:c r="L96" s="12" t="str">
        <x:v>Medium - advertised snapshot</x:v>
      </x:c>
      <x:c r="M96" s="12" t="str">
        <x:v>MSLA</x:v>
      </x:c>
      <x:c r="N96" s="12"/>
      <x:c r="O96" s="12"/>
      <x:c r="P96" s="12" t="str">
        <x:v>Unknown</x:v>
      </x:c>
      <x:c r="Q96" s="12"/>
      <x:c r="R96" s="12" t="str">
        <x:v>Hardware revision and launch timing not verified</x:v>
      </x:c>
      <x:c r="S96" s="12" t="str">
        <x:v>Not fully coded</x:v>
      </x:c>
      <x:c r="T96" s="12"/>
      <x:c r="U96" s="12"/>
      <x:c r="V96" s="12"/>
      <x:c r="W96" s="12"/>
      <x:c r="X96" s="12" t="str">
        <x:v>Not estimable</x:v>
      </x:c>
      <x:c r="Y96" s="12" t="str">
        <x:v>No matched U.S. model/revision exposure obtained</x:v>
      </x:c>
      <x:c r="Z96" s="12"/>
      <x:c r="AA96" s="12" t="str">
        <x:f>IF(COUNTIF('Owner evidence'!$C$2:$C$29,$C96)=0,"",COUNTIF('Owner evidence'!$C$2:$C$29,$C96))</x:f>
      </x:c>
      <x:c r="AB96" s="12" t="str">
        <x:f>IF(COUNTIF('Owner evidence'!$C$2:$C$29,$C96)=0,"",SUMIF('Owner evidence'!$C$2:$C$29,$C96,'Owner evidence'!$N$2:$N$29))</x:f>
      </x:c>
      <x:c r="AC96" s="12" t="str">
        <x:f>IF(COUNTIF('Owner evidence'!$C$2:$C$29,$C96)=0,"",SUMIF('Owner evidence'!$C$2:$C$29,$C96,'Owner evidence'!$O$2:$O$29))</x:f>
      </x:c>
      <x:c r="AD96" s="12" t="str">
        <x:f>IF(COUNTIF('Owner evidence'!$C$2:$C$29,$C96)=0,"",SUMIF('Owner evidence'!$C$2:$C$29,$C96,'Owner evidence'!$P$2:$P$29))</x:f>
      </x:c>
      <x:c r="AE96" s="12" t="str">
        <x:f>IF(COUNTIF('Owner evidence'!$C$2:$C$29,$C96)=0,"",SUMIF('Owner evidence'!$C$2:$C$29,$C96,'Owner evidence'!$U$2:$U$29))</x:f>
      </x:c>
      <x:c r="AF96" s="12" t="str">
        <x:f>IF(COUNTIF('Owner evidence'!$C$2:$C$29,$C96)=0,"",SUMIF('Owner evidence'!$C$2:$C$29,$C96,'Owner evidence'!$W$2:$W$29))</x:f>
      </x:c>
      <x:c r="AG96" s="12" t="str">
        <x:f>IF(COUNTIF('Owner evidence'!$C$2:$C$29,$C96)=0,"",SUMIF('Owner evidence'!$C$2:$C$29,$C96,'Owner evidence'!$X$2:$X$29))</x:f>
      </x:c>
      <x:c r="AH96" s="12"/>
      <x:c r="AI96" s="12"/>
      <x:c r="AJ96" s="12"/>
      <x:c r="AK96" s="12"/>
      <x:c r="AL96" s="12"/>
      <x:c r="AM96" s="12"/>
      <x:c r="AN96" s="12"/>
      <x:c r="AO96" s="12"/>
      <x:c r="AP96" s="12"/>
      <x:c r="AQ96" s="12" t="str">
        <x:v>INSUFFICIENT DATA</x:v>
      </x:c>
      <x:c r="AR96" s="12" t="str">
        <x:v>INSUFFICIENT DATA for population inference</x:v>
      </x:c>
      <x:c r="AS96" s="12" t="str"/>
      <x:c r="AT96" s="12" t="str">
        <x:v>Advertised USD price; tax, shipping and optional consumables excluded</x:v>
      </x:c>
      <x:c r="AU96" s="12" t="str">
        <x:v>Catalog has conflicting generic Unavailable/Add to Cart widgets; fulfillment unverified</x:v>
      </x:c>
      <x:c r="AV96" s="12" t="str">
        <x:v>C18</x:v>
      </x:c>
      <x:c r="AW96" s="12" t="str">
        <x:v>https://us.phrozen3d.com/collections/3d-printers</x:v>
      </x:c>
      <x:c r="AX96" s="12" t="str"/>
      <x:c r="AY96" s="12" t="str"/>
      <x:c r="AZ96" s="12"/>
      <x:c r="BA96" s="12"/>
      <x:c r="BB96" s="12"/>
    </x:row>
    <x:row r="97" ht="42" customHeight="1">
      <x:c r="A97" s="12" t="str">
        <x:v>M096</x:v>
      </x:c>
      <x:c r="B97" s="12" t="str">
        <x:v>Phrozen</x:v>
      </x:c>
      <x:c r="C97" s="12" t="str">
        <x:v>Sonic Mighty 4K</x:v>
      </x:c>
      <x:c r="D97" s="12" t="str">
        <x:v>Base / standard listing</x:v>
      </x:c>
      <x:c r="E97" s="12" t="str">
        <x:v>Resin</x:v>
      </x:c>
      <x:c r="F97" s="12" t="str">
        <x:v>Sold out at audited source</x:v>
      </x:c>
      <x:c r="G97" s="12" t="n">
        <x:v>0</x:v>
      </x:c>
      <x:c r="H97" s="16" t="n">
        <x:v>149</x:v>
      </x:c>
      <x:c r="I97" s="16"/>
      <x:c r="J97" s="16"/>
      <x:c r="K97" s="16"/>
      <x:c r="L97" s="12" t="str">
        <x:v>Medium - advertised snapshot</x:v>
      </x:c>
      <x:c r="M97" s="12" t="str">
        <x:v>MSLA</x:v>
      </x:c>
      <x:c r="N97" s="12"/>
      <x:c r="O97" s="12"/>
      <x:c r="P97" s="12" t="str">
        <x:v>Unknown</x:v>
      </x:c>
      <x:c r="Q97" s="12"/>
      <x:c r="R97" s="12" t="str">
        <x:v>Hardware revision and launch timing not verified</x:v>
      </x:c>
      <x:c r="S97" s="12" t="str">
        <x:v>Not fully coded</x:v>
      </x:c>
      <x:c r="T97" s="12"/>
      <x:c r="U97" s="12"/>
      <x:c r="V97" s="12"/>
      <x:c r="W97" s="12"/>
      <x:c r="X97" s="12" t="str">
        <x:v>Not estimable</x:v>
      </x:c>
      <x:c r="Y97" s="12" t="str">
        <x:v>No matched U.S. model/revision exposure obtained</x:v>
      </x:c>
      <x:c r="Z97" s="12"/>
      <x:c r="AA97" s="12" t="str">
        <x:f>IF(COUNTIF('Owner evidence'!$C$2:$C$29,$C97)=0,"",COUNTIF('Owner evidence'!$C$2:$C$29,$C97))</x:f>
      </x:c>
      <x:c r="AB97" s="12" t="str">
        <x:f>IF(COUNTIF('Owner evidence'!$C$2:$C$29,$C97)=0,"",SUMIF('Owner evidence'!$C$2:$C$29,$C97,'Owner evidence'!$N$2:$N$29))</x:f>
      </x:c>
      <x:c r="AC97" s="12" t="str">
        <x:f>IF(COUNTIF('Owner evidence'!$C$2:$C$29,$C97)=0,"",SUMIF('Owner evidence'!$C$2:$C$29,$C97,'Owner evidence'!$O$2:$O$29))</x:f>
      </x:c>
      <x:c r="AD97" s="12" t="str">
        <x:f>IF(COUNTIF('Owner evidence'!$C$2:$C$29,$C97)=0,"",SUMIF('Owner evidence'!$C$2:$C$29,$C97,'Owner evidence'!$P$2:$P$29))</x:f>
      </x:c>
      <x:c r="AE97" s="12" t="str">
        <x:f>IF(COUNTIF('Owner evidence'!$C$2:$C$29,$C97)=0,"",SUMIF('Owner evidence'!$C$2:$C$29,$C97,'Owner evidence'!$U$2:$U$29))</x:f>
      </x:c>
      <x:c r="AF97" s="12" t="str">
        <x:f>IF(COUNTIF('Owner evidence'!$C$2:$C$29,$C97)=0,"",SUMIF('Owner evidence'!$C$2:$C$29,$C97,'Owner evidence'!$W$2:$W$29))</x:f>
      </x:c>
      <x:c r="AG97" s="12" t="str">
        <x:f>IF(COUNTIF('Owner evidence'!$C$2:$C$29,$C97)=0,"",SUMIF('Owner evidence'!$C$2:$C$29,$C97,'Owner evidence'!$X$2:$X$29))</x:f>
      </x:c>
      <x:c r="AH97" s="12"/>
      <x:c r="AI97" s="12"/>
      <x:c r="AJ97" s="12"/>
      <x:c r="AK97" s="12"/>
      <x:c r="AL97" s="12"/>
      <x:c r="AM97" s="12"/>
      <x:c r="AN97" s="12"/>
      <x:c r="AO97" s="12"/>
      <x:c r="AP97" s="12"/>
      <x:c r="AQ97" s="12" t="str">
        <x:v>INSUFFICIENT DATA</x:v>
      </x:c>
      <x:c r="AR97" s="12" t="str">
        <x:v>INSUFFICIENT DATA for population inference</x:v>
      </x:c>
      <x:c r="AS97" s="12" t="str"/>
      <x:c r="AT97" s="12" t="str">
        <x:v>Advertised USD price; tax, shipping and optional consumables excluded</x:v>
      </x:c>
      <x:c r="AU97" s="12" t="str">
        <x:v>Catalog has conflicting generic Unavailable/Add to Cart widgets; fulfillment unverified</x:v>
      </x:c>
      <x:c r="AV97" s="12" t="str">
        <x:v>C18</x:v>
      </x:c>
      <x:c r="AW97" s="12" t="str">
        <x:v>https://us.phrozen3d.com/collections/3d-printers</x:v>
      </x:c>
      <x:c r="AX97" s="12" t="str"/>
      <x:c r="AY97" s="12" t="str"/>
      <x:c r="AZ97" s="12"/>
      <x:c r="BA97" s="12"/>
      <x:c r="BB97" s="12"/>
    </x:row>
    <x:row r="98" ht="42" customHeight="1">
      <x:c r="A98" s="12" t="str">
        <x:v>M097</x:v>
      </x:c>
      <x:c r="B98" s="12" t="str">
        <x:v>Phrozen</x:v>
      </x:c>
      <x:c r="C98" s="12" t="str">
        <x:v>Sonic Mini 5.5</x:v>
      </x:c>
      <x:c r="D98" s="12" t="str">
        <x:v>Base / standard listing</x:v>
      </x:c>
      <x:c r="E98" s="12" t="str">
        <x:v>Resin</x:v>
      </x:c>
      <x:c r="F98" s="12" t="str">
        <x:v>Sold out at audited source</x:v>
      </x:c>
      <x:c r="G98" s="12" t="n">
        <x:v>0</x:v>
      </x:c>
      <x:c r="H98" s="16" t="n">
        <x:v>129.99</x:v>
      </x:c>
      <x:c r="I98" s="16"/>
      <x:c r="J98" s="16"/>
      <x:c r="K98" s="16"/>
      <x:c r="L98" s="12" t="str">
        <x:v>Medium - advertised snapshot</x:v>
      </x:c>
      <x:c r="M98" s="12" t="str">
        <x:v>MSLA</x:v>
      </x:c>
      <x:c r="N98" s="12"/>
      <x:c r="O98" s="12"/>
      <x:c r="P98" s="12" t="str">
        <x:v>Unknown</x:v>
      </x:c>
      <x:c r="Q98" s="12"/>
      <x:c r="R98" s="12" t="str">
        <x:v>Hardware revision and launch timing not verified</x:v>
      </x:c>
      <x:c r="S98" s="12" t="str">
        <x:v>Not fully coded</x:v>
      </x:c>
      <x:c r="T98" s="12"/>
      <x:c r="U98" s="12"/>
      <x:c r="V98" s="12"/>
      <x:c r="W98" s="12"/>
      <x:c r="X98" s="12" t="str">
        <x:v>Not estimable</x:v>
      </x:c>
      <x:c r="Y98" s="12" t="str">
        <x:v>No matched U.S. model/revision exposure obtained</x:v>
      </x:c>
      <x:c r="Z98" s="12"/>
      <x:c r="AA98" s="12" t="str">
        <x:f>IF(COUNTIF('Owner evidence'!$C$2:$C$29,$C98)=0,"",COUNTIF('Owner evidence'!$C$2:$C$29,$C98))</x:f>
      </x:c>
      <x:c r="AB98" s="12" t="str">
        <x:f>IF(COUNTIF('Owner evidence'!$C$2:$C$29,$C98)=0,"",SUMIF('Owner evidence'!$C$2:$C$29,$C98,'Owner evidence'!$N$2:$N$29))</x:f>
      </x:c>
      <x:c r="AC98" s="12" t="str">
        <x:f>IF(COUNTIF('Owner evidence'!$C$2:$C$29,$C98)=0,"",SUMIF('Owner evidence'!$C$2:$C$29,$C98,'Owner evidence'!$O$2:$O$29))</x:f>
      </x:c>
      <x:c r="AD98" s="12" t="str">
        <x:f>IF(COUNTIF('Owner evidence'!$C$2:$C$29,$C98)=0,"",SUMIF('Owner evidence'!$C$2:$C$29,$C98,'Owner evidence'!$P$2:$P$29))</x:f>
      </x:c>
      <x:c r="AE98" s="12" t="str">
        <x:f>IF(COUNTIF('Owner evidence'!$C$2:$C$29,$C98)=0,"",SUMIF('Owner evidence'!$C$2:$C$29,$C98,'Owner evidence'!$U$2:$U$29))</x:f>
      </x:c>
      <x:c r="AF98" s="12" t="str">
        <x:f>IF(COUNTIF('Owner evidence'!$C$2:$C$29,$C98)=0,"",SUMIF('Owner evidence'!$C$2:$C$29,$C98,'Owner evidence'!$W$2:$W$29))</x:f>
      </x:c>
      <x:c r="AG98" s="12" t="str">
        <x:f>IF(COUNTIF('Owner evidence'!$C$2:$C$29,$C98)=0,"",SUMIF('Owner evidence'!$C$2:$C$29,$C98,'Owner evidence'!$X$2:$X$29))</x:f>
      </x:c>
      <x:c r="AH98" s="12"/>
      <x:c r="AI98" s="12"/>
      <x:c r="AJ98" s="12"/>
      <x:c r="AK98" s="12"/>
      <x:c r="AL98" s="12"/>
      <x:c r="AM98" s="12"/>
      <x:c r="AN98" s="12"/>
      <x:c r="AO98" s="12"/>
      <x:c r="AP98" s="12"/>
      <x:c r="AQ98" s="12" t="str">
        <x:v>INSUFFICIENT DATA</x:v>
      </x:c>
      <x:c r="AR98" s="12" t="str">
        <x:v>INSUFFICIENT DATA for population inference</x:v>
      </x:c>
      <x:c r="AS98" s="12" t="str"/>
      <x:c r="AT98" s="12" t="str">
        <x:v>Advertised USD price; tax, shipping and optional consumables excluded</x:v>
      </x:c>
      <x:c r="AU98" s="12" t="str">
        <x:v>Catalog has conflicting generic Unavailable/Add to Cart widgets; fulfillment unverified</x:v>
      </x:c>
      <x:c r="AV98" s="12" t="str">
        <x:v>C18</x:v>
      </x:c>
      <x:c r="AW98" s="12" t="str">
        <x:v>https://us.phrozen3d.com/collections/3d-printers</x:v>
      </x:c>
      <x:c r="AX98" s="12" t="str"/>
      <x:c r="AY98" s="12" t="str"/>
      <x:c r="AZ98" s="12"/>
      <x:c r="BA98" s="12"/>
      <x:c r="BB98" s="12"/>
    </x:row>
    <x:row r="99" ht="42" customHeight="1">
      <x:c r="A99" s="12" t="str">
        <x:v>M098</x:v>
      </x:c>
      <x:c r="B99" s="12" t="str">
        <x:v>Phrozen</x:v>
      </x:c>
      <x:c r="C99" s="12" t="str">
        <x:v>Arco</x:v>
      </x:c>
      <x:c r="D99" s="12" t="str">
        <x:v>Base / standard listing</x:v>
      </x:c>
      <x:c r="E99" s="12" t="str">
        <x:v>FDM/FFF</x:v>
      </x:c>
      <x:c r="F99" s="12" t="str">
        <x:v>New listing; inventory widget ambiguous</x:v>
      </x:c>
      <x:c r="G99" s="12" t="n">
        <x:v>1</x:v>
      </x:c>
      <x:c r="H99" s="16" t="n">
        <x:v>840</x:v>
      </x:c>
      <x:c r="I99" s="16"/>
      <x:c r="J99" s="16"/>
      <x:c r="K99" s="16"/>
      <x:c r="L99" s="12" t="str">
        <x:v>Medium - advertised snapshot</x:v>
      </x:c>
      <x:c r="M99" s="12" t="str">
        <x:v>CoreXY</x:v>
      </x:c>
      <x:c r="N99" s="12"/>
      <x:c r="O99" s="12"/>
      <x:c r="P99" s="12" t="str">
        <x:v>Unknown</x:v>
      </x:c>
      <x:c r="Q99" s="12"/>
      <x:c r="R99" s="12" t="str">
        <x:v>Hardware revision and launch timing not verified</x:v>
      </x:c>
      <x:c r="S99" s="12" t="str">
        <x:v>Not fully coded</x:v>
      </x:c>
      <x:c r="T99" s="12"/>
      <x:c r="U99" s="12"/>
      <x:c r="V99" s="12"/>
      <x:c r="W99" s="12"/>
      <x:c r="X99" s="12" t="str">
        <x:v>Not estimable</x:v>
      </x:c>
      <x:c r="Y99" s="12" t="str">
        <x:v>No matched U.S. model/revision exposure obtained</x:v>
      </x:c>
      <x:c r="Z99" s="12"/>
      <x:c r="AA99" s="12" t="str">
        <x:f>IF(COUNTIF('Owner evidence'!$C$2:$C$29,$C99)=0,"",COUNTIF('Owner evidence'!$C$2:$C$29,$C99))</x:f>
      </x:c>
      <x:c r="AB99" s="12" t="str">
        <x:f>IF(COUNTIF('Owner evidence'!$C$2:$C$29,$C99)=0,"",SUMIF('Owner evidence'!$C$2:$C$29,$C99,'Owner evidence'!$N$2:$N$29))</x:f>
      </x:c>
      <x:c r="AC99" s="12" t="str">
        <x:f>IF(COUNTIF('Owner evidence'!$C$2:$C$29,$C99)=0,"",SUMIF('Owner evidence'!$C$2:$C$29,$C99,'Owner evidence'!$O$2:$O$29))</x:f>
      </x:c>
      <x:c r="AD99" s="12" t="str">
        <x:f>IF(COUNTIF('Owner evidence'!$C$2:$C$29,$C99)=0,"",SUMIF('Owner evidence'!$C$2:$C$29,$C99,'Owner evidence'!$P$2:$P$29))</x:f>
      </x:c>
      <x:c r="AE99" s="12" t="str">
        <x:f>IF(COUNTIF('Owner evidence'!$C$2:$C$29,$C99)=0,"",SUMIF('Owner evidence'!$C$2:$C$29,$C99,'Owner evidence'!$U$2:$U$29))</x:f>
      </x:c>
      <x:c r="AF99" s="12" t="str">
        <x:f>IF(COUNTIF('Owner evidence'!$C$2:$C$29,$C99)=0,"",SUMIF('Owner evidence'!$C$2:$C$29,$C99,'Owner evidence'!$W$2:$W$29))</x:f>
      </x:c>
      <x:c r="AG99" s="12" t="str">
        <x:f>IF(COUNTIF('Owner evidence'!$C$2:$C$29,$C99)=0,"",SUMIF('Owner evidence'!$C$2:$C$29,$C99,'Owner evidence'!$X$2:$X$29))</x:f>
      </x:c>
      <x:c r="AH99" s="12"/>
      <x:c r="AI99" s="12"/>
      <x:c r="AJ99" s="12"/>
      <x:c r="AK99" s="12"/>
      <x:c r="AL99" s="12"/>
      <x:c r="AM99" s="12"/>
      <x:c r="AN99" s="12"/>
      <x:c r="AO99" s="12"/>
      <x:c r="AP99" s="12"/>
      <x:c r="AQ99" s="12" t="str">
        <x:v>INSUFFICIENT DATA</x:v>
      </x:c>
      <x:c r="AR99" s="12" t="str">
        <x:v>INSUFFICIENT DATA for population inference</x:v>
      </x:c>
      <x:c r="AS99" s="12" t="str"/>
      <x:c r="AT99" s="12" t="str">
        <x:v>Advertised USD price; tax, shipping and optional consumables excluded</x:v>
      </x:c>
      <x:c r="AU99" s="12" t="str"/>
      <x:c r="AV99" s="12" t="str">
        <x:v>C18</x:v>
      </x:c>
      <x:c r="AW99" s="12" t="str">
        <x:v>https://us.phrozen3d.com/collections/3d-printers</x:v>
      </x:c>
      <x:c r="AX99" s="12" t="str"/>
      <x:c r="AY99" s="12" t="str"/>
      <x:c r="AZ99" s="12"/>
      <x:c r="BA99" s="12"/>
      <x:c r="BB99" s="12"/>
    </x:row>
    <x:row r="100" ht="42" customHeight="1">
      <x:c r="A100" s="12" t="str">
        <x:v>M099</x:v>
      </x:c>
      <x:c r="B100" s="12" t="str">
        <x:v>Phrozen</x:v>
      </x:c>
      <x:c r="C100" s="12" t="str">
        <x:v>Sonic XL 4K Plus</x:v>
      </x:c>
      <x:c r="D100" s="12" t="str">
        <x:v>Base / standard listing</x:v>
      </x:c>
      <x:c r="E100" s="12" t="str">
        <x:v>Resin</x:v>
      </x:c>
      <x:c r="F100" s="12" t="str">
        <x:v>Excluded - dental-focused boundary</x:v>
      </x:c>
      <x:c r="G100" s="12" t="n">
        <x:v>0</x:v>
      </x:c>
      <x:c r="H100" s="16" t="n">
        <x:v>3500</x:v>
      </x:c>
      <x:c r="I100" s="16"/>
      <x:c r="J100" s="16"/>
      <x:c r="K100" s="16"/>
      <x:c r="L100" s="12" t="str">
        <x:v>Medium - advertised snapshot</x:v>
      </x:c>
      <x:c r="M100" s="12" t="str">
        <x:v>MSLA</x:v>
      </x:c>
      <x:c r="N100" s="12"/>
      <x:c r="O100" s="12"/>
      <x:c r="P100" s="12" t="str">
        <x:v>Unknown</x:v>
      </x:c>
      <x:c r="Q100" s="12"/>
      <x:c r="R100" s="12" t="str">
        <x:v>Hardware revision and launch timing not verified</x:v>
      </x:c>
      <x:c r="S100" s="12" t="str">
        <x:v>Not fully coded</x:v>
      </x:c>
      <x:c r="T100" s="12"/>
      <x:c r="U100" s="12"/>
      <x:c r="V100" s="12"/>
      <x:c r="W100" s="12"/>
      <x:c r="X100" s="12" t="str">
        <x:v>Not estimable</x:v>
      </x:c>
      <x:c r="Y100" s="12" t="str">
        <x:v>No matched U.S. model/revision exposure obtained</x:v>
      </x:c>
      <x:c r="Z100" s="12"/>
      <x:c r="AA100" s="12" t="str">
        <x:f>IF(COUNTIF('Owner evidence'!$C$2:$C$29,$C100)=0,"",COUNTIF('Owner evidence'!$C$2:$C$29,$C100))</x:f>
      </x:c>
      <x:c r="AB100" s="12" t="str">
        <x:f>IF(COUNTIF('Owner evidence'!$C$2:$C$29,$C100)=0,"",SUMIF('Owner evidence'!$C$2:$C$29,$C100,'Owner evidence'!$N$2:$N$29))</x:f>
      </x:c>
      <x:c r="AC100" s="12" t="str">
        <x:f>IF(COUNTIF('Owner evidence'!$C$2:$C$29,$C100)=0,"",SUMIF('Owner evidence'!$C$2:$C$29,$C100,'Owner evidence'!$O$2:$O$29))</x:f>
      </x:c>
      <x:c r="AD100" s="12" t="str">
        <x:f>IF(COUNTIF('Owner evidence'!$C$2:$C$29,$C100)=0,"",SUMIF('Owner evidence'!$C$2:$C$29,$C100,'Owner evidence'!$P$2:$P$29))</x:f>
      </x:c>
      <x:c r="AE100" s="12" t="str">
        <x:f>IF(COUNTIF('Owner evidence'!$C$2:$C$29,$C100)=0,"",SUMIF('Owner evidence'!$C$2:$C$29,$C100,'Owner evidence'!$U$2:$U$29))</x:f>
      </x:c>
      <x:c r="AF100" s="12" t="str">
        <x:f>IF(COUNTIF('Owner evidence'!$C$2:$C$29,$C100)=0,"",SUMIF('Owner evidence'!$C$2:$C$29,$C100,'Owner evidence'!$W$2:$W$29))</x:f>
      </x:c>
      <x:c r="AG100" s="12" t="str">
        <x:f>IF(COUNTIF('Owner evidence'!$C$2:$C$29,$C100)=0,"",SUMIF('Owner evidence'!$C$2:$C$29,$C100,'Owner evidence'!$X$2:$X$29))</x:f>
      </x:c>
      <x:c r="AH100" s="12"/>
      <x:c r="AI100" s="12"/>
      <x:c r="AJ100" s="12"/>
      <x:c r="AK100" s="12"/>
      <x:c r="AL100" s="12"/>
      <x:c r="AM100" s="12"/>
      <x:c r="AN100" s="12"/>
      <x:c r="AO100" s="12"/>
      <x:c r="AP100" s="12"/>
      <x:c r="AQ100" s="12" t="str">
        <x:v>INSUFFICIENT DATA</x:v>
      </x:c>
      <x:c r="AR100" s="12" t="str">
        <x:v>INSUFFICIENT DATA for population inference</x:v>
      </x:c>
      <x:c r="AS100" s="12" t="str"/>
      <x:c r="AT100" s="12" t="str">
        <x:v>Advertised USD price; tax, shipping and optional consumables excluded</x:v>
      </x:c>
      <x:c r="AU100" s="12" t="str"/>
      <x:c r="AV100" s="12" t="str">
        <x:v>C18</x:v>
      </x:c>
      <x:c r="AW100" s="12" t="str">
        <x:v>https://us.phrozen3d.com/collections/3d-printers</x:v>
      </x:c>
      <x:c r="AX100" s="12" t="str"/>
      <x:c r="AY100" s="12" t="str"/>
      <x:c r="AZ100" s="12"/>
      <x:c r="BA100" s="12"/>
      <x:c r="BB100" s="12"/>
    </x:row>
    <x:row r="101" ht="42" customHeight="1">
      <x:c r="A101" s="12" t="str">
        <x:v>M100</x:v>
      </x:c>
      <x:c r="B101" s="12" t="str">
        <x:v>Uniformation</x:v>
      </x:c>
      <x:c r="C101" s="12" t="str">
        <x:v>GK3 Pro</x:v>
      </x:c>
      <x:c r="D101" s="12" t="str">
        <x:v>Base</x:v>
      </x:c>
      <x:c r="E101" s="12" t="str">
        <x:v>Resin</x:v>
      </x:c>
      <x:c r="F101" s="12" t="str">
        <x:v>New listing</x:v>
      </x:c>
      <x:c r="G101" s="12" t="n">
        <x:v>1</x:v>
      </x:c>
      <x:c r="H101" s="16" t="n">
        <x:v>799.99</x:v>
      </x:c>
      <x:c r="I101" s="16"/>
      <x:c r="J101" s="16"/>
      <x:c r="K101" s="16" t="n">
        <x:v>899.99</x:v>
      </x:c>
      <x:c r="L101" s="12" t="str">
        <x:v>Medium - advertised snapshot</x:v>
      </x:c>
      <x:c r="M101" s="12" t="str">
        <x:v>MSLA</x:v>
      </x:c>
      <x:c r="N101" s="12" t="str">
        <x:v>211 x 118 x 240</x:v>
      </x:c>
      <x:c r="O101" s="12"/>
      <x:c r="P101" s="12" t="str">
        <x:v>Unknown</x:v>
      </x:c>
      <x:c r="Q101" s="12"/>
      <x:c r="R101" s="12" t="str">
        <x:v>Hardware revision and launch timing not verified</x:v>
      </x:c>
      <x:c r="S101" s="12" t="str">
        <x:v>Not fully coded</x:v>
      </x:c>
      <x:c r="T101" s="12"/>
      <x:c r="U101" s="12"/>
      <x:c r="V101" s="12"/>
      <x:c r="W101" s="12"/>
      <x:c r="X101" s="12" t="str">
        <x:v>Not estimable</x:v>
      </x:c>
      <x:c r="Y101" s="12" t="str">
        <x:v>No matched U.S. model/revision exposure obtained</x:v>
      </x:c>
      <x:c r="Z101" s="12"/>
      <x:c r="AA101" s="12" t="str">
        <x:f>IF(COUNTIF('Owner evidence'!$C$2:$C$29,$C101)=0,"",COUNTIF('Owner evidence'!$C$2:$C$29,$C101))</x:f>
      </x:c>
      <x:c r="AB101" s="12" t="str">
        <x:f>IF(COUNTIF('Owner evidence'!$C$2:$C$29,$C101)=0,"",SUMIF('Owner evidence'!$C$2:$C$29,$C101,'Owner evidence'!$N$2:$N$29))</x:f>
      </x:c>
      <x:c r="AC101" s="12" t="str">
        <x:f>IF(COUNTIF('Owner evidence'!$C$2:$C$29,$C101)=0,"",SUMIF('Owner evidence'!$C$2:$C$29,$C101,'Owner evidence'!$O$2:$O$29))</x:f>
      </x:c>
      <x:c r="AD101" s="12" t="str">
        <x:f>IF(COUNTIF('Owner evidence'!$C$2:$C$29,$C101)=0,"",SUMIF('Owner evidence'!$C$2:$C$29,$C101,'Owner evidence'!$P$2:$P$29))</x:f>
      </x:c>
      <x:c r="AE101" s="12" t="str">
        <x:f>IF(COUNTIF('Owner evidence'!$C$2:$C$29,$C101)=0,"",SUMIF('Owner evidence'!$C$2:$C$29,$C101,'Owner evidence'!$U$2:$U$29))</x:f>
      </x:c>
      <x:c r="AF101" s="12" t="str">
        <x:f>IF(COUNTIF('Owner evidence'!$C$2:$C$29,$C101)=0,"",SUMIF('Owner evidence'!$C$2:$C$29,$C101,'Owner evidence'!$W$2:$W$29))</x:f>
      </x:c>
      <x:c r="AG101" s="12" t="str">
        <x:f>IF(COUNTIF('Owner evidence'!$C$2:$C$29,$C101)=0,"",SUMIF('Owner evidence'!$C$2:$C$29,$C101,'Owner evidence'!$X$2:$X$29))</x:f>
      </x:c>
      <x:c r="AH101" s="12"/>
      <x:c r="AI101" s="12"/>
      <x:c r="AJ101" s="12"/>
      <x:c r="AK101" s="12"/>
      <x:c r="AL101" s="12"/>
      <x:c r="AM101" s="12"/>
      <x:c r="AN101" s="12"/>
      <x:c r="AO101" s="12"/>
      <x:c r="AP101" s="12"/>
      <x:c r="AQ101" s="12" t="str">
        <x:v>INSUFFICIENT DATA</x:v>
      </x:c>
      <x:c r="AR101" s="12" t="str">
        <x:v>INSUFFICIENT DATA for population inference</x:v>
      </x:c>
      <x:c r="AS101" s="12" t="str"/>
      <x:c r="AT101" s="12" t="str">
        <x:v>Advertised USD price; tax, shipping and optional consumables excluded</x:v>
      </x:c>
      <x:c r="AU101" s="12" t="str">
        <x:v>385 nm; dimensions verified separately in C20</x:v>
      </x:c>
      <x:c r="AV101" s="12" t="str">
        <x:v>C19</x:v>
      </x:c>
      <x:c r="AW101" s="12" t="str">
        <x:v>https://uniformation3d.com/collections/gk3-series-3d-resin-printer</x:v>
      </x:c>
      <x:c r="AX101" s="12" t="str">
        <x:v>C20</x:v>
      </x:c>
      <x:c r="AY101" s="12" t="str"/>
      <x:c r="AZ101" s="12"/>
      <x:c r="BA101" s="12"/>
      <x:c r="BB101" s="12"/>
    </x:row>
    <x:row r="102" ht="42" customHeight="1">
      <x:c r="A102" s="12" t="str">
        <x:v>M101</x:v>
      </x:c>
      <x:c r="B102" s="12" t="str">
        <x:v>Uniformation</x:v>
      </x:c>
      <x:c r="C102" s="12" t="str">
        <x:v>GK3 Ultra</x:v>
      </x:c>
      <x:c r="D102" s="12" t="str">
        <x:v>Base</x:v>
      </x:c>
      <x:c r="E102" s="12" t="str">
        <x:v>Resin</x:v>
      </x:c>
      <x:c r="F102" s="12" t="str">
        <x:v>New listing</x:v>
      </x:c>
      <x:c r="G102" s="12" t="n">
        <x:v>1</x:v>
      </x:c>
      <x:c r="H102" s="16" t="n">
        <x:v>1309.99</x:v>
      </x:c>
      <x:c r="I102" s="16"/>
      <x:c r="J102" s="16"/>
      <x:c r="K102" s="16" t="n">
        <x:v>1399.99</x:v>
      </x:c>
      <x:c r="L102" s="12" t="str">
        <x:v>Medium - advertised snapshot</x:v>
      </x:c>
      <x:c r="M102" s="12" t="str">
        <x:v>MSLA</x:v>
      </x:c>
      <x:c r="N102" s="12"/>
      <x:c r="O102" s="12"/>
      <x:c r="P102" s="12" t="str">
        <x:v>Unknown</x:v>
      </x:c>
      <x:c r="Q102" s="12"/>
      <x:c r="R102" s="12" t="str">
        <x:v>Hardware revision and launch timing not verified</x:v>
      </x:c>
      <x:c r="S102" s="12" t="str">
        <x:v>Not fully coded</x:v>
      </x:c>
      <x:c r="T102" s="12"/>
      <x:c r="U102" s="12"/>
      <x:c r="V102" s="12"/>
      <x:c r="W102" s="12"/>
      <x:c r="X102" s="12" t="str">
        <x:v>Not estimable</x:v>
      </x:c>
      <x:c r="Y102" s="12" t="str">
        <x:v>No matched U.S. model/revision exposure obtained</x:v>
      </x:c>
      <x:c r="Z102" s="12"/>
      <x:c r="AA102" s="12" t="str">
        <x:f>IF(COUNTIF('Owner evidence'!$C$2:$C$29,$C102)=0,"",COUNTIF('Owner evidence'!$C$2:$C$29,$C102))</x:f>
      </x:c>
      <x:c r="AB102" s="12" t="str">
        <x:f>IF(COUNTIF('Owner evidence'!$C$2:$C$29,$C102)=0,"",SUMIF('Owner evidence'!$C$2:$C$29,$C102,'Owner evidence'!$N$2:$N$29))</x:f>
      </x:c>
      <x:c r="AC102" s="12" t="str">
        <x:f>IF(COUNTIF('Owner evidence'!$C$2:$C$29,$C102)=0,"",SUMIF('Owner evidence'!$C$2:$C$29,$C102,'Owner evidence'!$O$2:$O$29))</x:f>
      </x:c>
      <x:c r="AD102" s="12" t="str">
        <x:f>IF(COUNTIF('Owner evidence'!$C$2:$C$29,$C102)=0,"",SUMIF('Owner evidence'!$C$2:$C$29,$C102,'Owner evidence'!$P$2:$P$29))</x:f>
      </x:c>
      <x:c r="AE102" s="12" t="str">
        <x:f>IF(COUNTIF('Owner evidence'!$C$2:$C$29,$C102)=0,"",SUMIF('Owner evidence'!$C$2:$C$29,$C102,'Owner evidence'!$U$2:$U$29))</x:f>
      </x:c>
      <x:c r="AF102" s="12" t="str">
        <x:f>IF(COUNTIF('Owner evidence'!$C$2:$C$29,$C102)=0,"",SUMIF('Owner evidence'!$C$2:$C$29,$C102,'Owner evidence'!$W$2:$W$29))</x:f>
      </x:c>
      <x:c r="AG102" s="12" t="str">
        <x:f>IF(COUNTIF('Owner evidence'!$C$2:$C$29,$C102)=0,"",SUMIF('Owner evidence'!$C$2:$C$29,$C102,'Owner evidence'!$X$2:$X$29))</x:f>
      </x:c>
      <x:c r="AH102" s="12"/>
      <x:c r="AI102" s="12"/>
      <x:c r="AJ102" s="12"/>
      <x:c r="AK102" s="12"/>
      <x:c r="AL102" s="12"/>
      <x:c r="AM102" s="12"/>
      <x:c r="AN102" s="12"/>
      <x:c r="AO102" s="12"/>
      <x:c r="AP102" s="12"/>
      <x:c r="AQ102" s="12" t="str">
        <x:v>INSUFFICIENT DATA</x:v>
      </x:c>
      <x:c r="AR102" s="12" t="str">
        <x:v>INSUFFICIENT DATA for population inference</x:v>
      </x:c>
      <x:c r="AS102" s="12" t="str"/>
      <x:c r="AT102" s="12" t="str">
        <x:v>Advertised USD price; tax, shipping and optional consumables excluded</x:v>
      </x:c>
      <x:c r="AU102" s="12" t="str"/>
      <x:c r="AV102" s="12" t="str">
        <x:v>C19</x:v>
      </x:c>
      <x:c r="AW102" s="12" t="str">
        <x:v>https://uniformation3d.com/collections/gk3-series-3d-resin-printer</x:v>
      </x:c>
      <x:c r="AX102" s="12" t="str"/>
      <x:c r="AY102" s="12" t="str"/>
      <x:c r="AZ102" s="12"/>
      <x:c r="BA102" s="12"/>
      <x:c r="BB102" s="12"/>
    </x:row>
    <x:row r="103" ht="42" customHeight="1">
      <x:c r="A103" s="12" t="str">
        <x:v>M102</x:v>
      </x:c>
      <x:c r="B103" s="12" t="str">
        <x:v>Uniformation</x:v>
      </x:c>
      <x:c r="C103" s="12" t="str">
        <x:v>GK3</x:v>
      </x:c>
      <x:c r="D103" s="12" t="str">
        <x:v>GK3 / T label not fully reconciled</x:v>
      </x:c>
      <x:c r="E103" s="12" t="str">
        <x:v>Resin</x:v>
      </x:c>
      <x:c r="F103" s="12" t="str">
        <x:v>New listing</x:v>
      </x:c>
      <x:c r="G103" s="12" t="n">
        <x:v>1</x:v>
      </x:c>
      <x:c r="H103" s="16" t="n">
        <x:v>629.99</x:v>
      </x:c>
      <x:c r="I103" s="16"/>
      <x:c r="J103" s="16"/>
      <x:c r="K103" s="16" t="n">
        <x:v>729.99</x:v>
      </x:c>
      <x:c r="L103" s="12" t="str">
        <x:v>Medium - advertised snapshot</x:v>
      </x:c>
      <x:c r="M103" s="12" t="str">
        <x:v>MSLA</x:v>
      </x:c>
      <x:c r="N103" s="12"/>
      <x:c r="O103" s="12"/>
      <x:c r="P103" s="12" t="str">
        <x:v>Unknown</x:v>
      </x:c>
      <x:c r="Q103" s="12"/>
      <x:c r="R103" s="12" t="str">
        <x:v>Hardware revision and launch timing not verified</x:v>
      </x:c>
      <x:c r="S103" s="12" t="str">
        <x:v>Not fully coded</x:v>
      </x:c>
      <x:c r="T103" s="12"/>
      <x:c r="U103" s="12"/>
      <x:c r="V103" s="12"/>
      <x:c r="W103" s="12"/>
      <x:c r="X103" s="12" t="str">
        <x:v>Not estimable</x:v>
      </x:c>
      <x:c r="Y103" s="12" t="str">
        <x:v>No matched U.S. model/revision exposure obtained</x:v>
      </x:c>
      <x:c r="Z103" s="12"/>
      <x:c r="AA103" s="12" t="str">
        <x:f>IF(COUNTIF('Owner evidence'!$C$2:$C$29,$C103)=0,"",COUNTIF('Owner evidence'!$C$2:$C$29,$C103))</x:f>
      </x:c>
      <x:c r="AB103" s="12" t="str">
        <x:f>IF(COUNTIF('Owner evidence'!$C$2:$C$29,$C103)=0,"",SUMIF('Owner evidence'!$C$2:$C$29,$C103,'Owner evidence'!$N$2:$N$29))</x:f>
      </x:c>
      <x:c r="AC103" s="12" t="str">
        <x:f>IF(COUNTIF('Owner evidence'!$C$2:$C$29,$C103)=0,"",SUMIF('Owner evidence'!$C$2:$C$29,$C103,'Owner evidence'!$O$2:$O$29))</x:f>
      </x:c>
      <x:c r="AD103" s="12" t="str">
        <x:f>IF(COUNTIF('Owner evidence'!$C$2:$C$29,$C103)=0,"",SUMIF('Owner evidence'!$C$2:$C$29,$C103,'Owner evidence'!$P$2:$P$29))</x:f>
      </x:c>
      <x:c r="AE103" s="12" t="str">
        <x:f>IF(COUNTIF('Owner evidence'!$C$2:$C$29,$C103)=0,"",SUMIF('Owner evidence'!$C$2:$C$29,$C103,'Owner evidence'!$U$2:$U$29))</x:f>
      </x:c>
      <x:c r="AF103" s="12" t="str">
        <x:f>IF(COUNTIF('Owner evidence'!$C$2:$C$29,$C103)=0,"",SUMIF('Owner evidence'!$C$2:$C$29,$C103,'Owner evidence'!$W$2:$W$29))</x:f>
      </x:c>
      <x:c r="AG103" s="12" t="str">
        <x:f>IF(COUNTIF('Owner evidence'!$C$2:$C$29,$C103)=0,"",SUMIF('Owner evidence'!$C$2:$C$29,$C103,'Owner evidence'!$X$2:$X$29))</x:f>
      </x:c>
      <x:c r="AH103" s="12"/>
      <x:c r="AI103" s="12"/>
      <x:c r="AJ103" s="12"/>
      <x:c r="AK103" s="12"/>
      <x:c r="AL103" s="12"/>
      <x:c r="AM103" s="12"/>
      <x:c r="AN103" s="12"/>
      <x:c r="AO103" s="12"/>
      <x:c r="AP103" s="12"/>
      <x:c r="AQ103" s="12" t="str">
        <x:v>INSUFFICIENT DATA</x:v>
      </x:c>
      <x:c r="AR103" s="12" t="str">
        <x:v>INSUFFICIENT DATA for population inference</x:v>
      </x:c>
      <x:c r="AS103" s="12" t="str"/>
      <x:c r="AT103" s="12" t="str">
        <x:v>Advertised USD price; tax, shipping and optional consumables excluded</x:v>
      </x:c>
      <x:c r="AU103" s="12" t="str">
        <x:v>Do not pool GK3T and Pro wavelengths or reviews without exact SKU</x:v>
      </x:c>
      <x:c r="AV103" s="12" t="str">
        <x:v>C19</x:v>
      </x:c>
      <x:c r="AW103" s="12" t="str">
        <x:v>https://uniformation3d.com/collections/gk3-series-3d-resin-printer</x:v>
      </x:c>
      <x:c r="AX103" s="12" t="str"/>
      <x:c r="AY103" s="12" t="str"/>
      <x:c r="AZ103" s="12"/>
      <x:c r="BA103" s="12"/>
      <x:c r="BB103" s="12"/>
    </x:row>
    <x:row r="104" ht="42" customHeight="1">
      <x:c r="A104" s="12" t="str">
        <x:v>M103</x:v>
      </x:c>
      <x:c r="B104" s="12" t="str">
        <x:v>Uniformation</x:v>
      </x:c>
      <x:c r="C104" s="12" t="str">
        <x:v>GKtwo</x:v>
      </x:c>
      <x:c r="D104" s="12" t="str">
        <x:v>Base / standard listing</x:v>
      </x:c>
      <x:c r="E104" s="12" t="str">
        <x:v>Resin</x:v>
      </x:c>
      <x:c r="F104" s="12" t="str">
        <x:v>Legacy; new U.S. stock not established</x:v>
      </x:c>
      <x:c r="G104" s="12" t="n">
        <x:v>0</x:v>
      </x:c>
      <x:c r="H104" s="16"/>
      <x:c r="I104" s="16"/>
      <x:c r="J104" s="16"/>
      <x:c r="K104" s="16"/>
      <x:c r="L104" s="12" t="str">
        <x:v>Not estimable</x:v>
      </x:c>
      <x:c r="M104" s="12" t="str">
        <x:v>MSLA</x:v>
      </x:c>
      <x:c r="N104" s="12"/>
      <x:c r="O104" s="12"/>
      <x:c r="P104" s="12" t="str">
        <x:v>Unknown</x:v>
      </x:c>
      <x:c r="Q104" s="12"/>
      <x:c r="R104" s="12" t="str">
        <x:v>Legacy parts-support commitment; not evidence of current new availability</x:v>
      </x:c>
      <x:c r="S104" s="12" t="str">
        <x:v>Not fully coded</x:v>
      </x:c>
      <x:c r="T104" s="12"/>
      <x:c r="U104" s="12"/>
      <x:c r="V104" s="12"/>
      <x:c r="W104" s="12"/>
      <x:c r="X104" s="12" t="str">
        <x:v>Not estimable</x:v>
      </x:c>
      <x:c r="Y104" s="12" t="str">
        <x:v>No matched U.S. model/revision exposure obtained</x:v>
      </x:c>
      <x:c r="Z104" s="12"/>
      <x:c r="AA104" s="12" t="str">
        <x:f>IF(COUNTIF('Owner evidence'!$C$2:$C$29,$C104)=0,"",COUNTIF('Owner evidence'!$C$2:$C$29,$C104))</x:f>
      </x:c>
      <x:c r="AB104" s="12" t="str">
        <x:f>IF(COUNTIF('Owner evidence'!$C$2:$C$29,$C104)=0,"",SUMIF('Owner evidence'!$C$2:$C$29,$C104,'Owner evidence'!$N$2:$N$29))</x:f>
      </x:c>
      <x:c r="AC104" s="12" t="str">
        <x:f>IF(COUNTIF('Owner evidence'!$C$2:$C$29,$C104)=0,"",SUMIF('Owner evidence'!$C$2:$C$29,$C104,'Owner evidence'!$O$2:$O$29))</x:f>
      </x:c>
      <x:c r="AD104" s="12" t="str">
        <x:f>IF(COUNTIF('Owner evidence'!$C$2:$C$29,$C104)=0,"",SUMIF('Owner evidence'!$C$2:$C$29,$C104,'Owner evidence'!$P$2:$P$29))</x:f>
      </x:c>
      <x:c r="AE104" s="12" t="str">
        <x:f>IF(COUNTIF('Owner evidence'!$C$2:$C$29,$C104)=0,"",SUMIF('Owner evidence'!$C$2:$C$29,$C104,'Owner evidence'!$U$2:$U$29))</x:f>
      </x:c>
      <x:c r="AF104" s="12" t="str">
        <x:f>IF(COUNTIF('Owner evidence'!$C$2:$C$29,$C104)=0,"",SUMIF('Owner evidence'!$C$2:$C$29,$C104,'Owner evidence'!$W$2:$W$29))</x:f>
      </x:c>
      <x:c r="AG104" s="12" t="str">
        <x:f>IF(COUNTIF('Owner evidence'!$C$2:$C$29,$C104)=0,"",SUMIF('Owner evidence'!$C$2:$C$29,$C104,'Owner evidence'!$X$2:$X$29))</x:f>
      </x:c>
      <x:c r="AH104" s="12"/>
      <x:c r="AI104" s="12"/>
      <x:c r="AJ104" s="12"/>
      <x:c r="AK104" s="12"/>
      <x:c r="AL104" s="12"/>
      <x:c r="AM104" s="12"/>
      <x:c r="AN104" s="12"/>
      <x:c r="AO104" s="12"/>
      <x:c r="AP104" s="12"/>
      <x:c r="AQ104" s="12" t="str">
        <x:v>INSUFFICIENT DATA</x:v>
      </x:c>
      <x:c r="AR104" s="12" t="str">
        <x:v>INSUFFICIENT DATA for population inference</x:v>
      </x:c>
      <x:c r="AS104" s="12" t="str"/>
      <x:c r="AT104" s="12" t="str">
        <x:v>Advertised USD price; tax, shipping and optional consumables excluded</x:v>
      </x:c>
      <x:c r="AU104" s="12" t="str"/>
      <x:c r="AV104" s="12" t="str">
        <x:v>R06</x:v>
      </x:c>
      <x:c r="AW104" s="12" t="str">
        <x:v>https://uniformation3d.com/de/pages/ofa</x:v>
      </x:c>
      <x:c r="AX104" s="12" t="str"/>
      <x:c r="AY104" s="12" t="str"/>
      <x:c r="AZ104" s="12"/>
      <x:c r="BA104" s="12"/>
      <x:c r="BB104" s="12"/>
    </x:row>
    <x:row r="105" ht="42" customHeight="1">
      <x:c r="A105" s="12" t="str">
        <x:v>M104</x:v>
      </x:c>
      <x:c r="B105" s="12" t="str">
        <x:v>FLSUN</x:v>
      </x:c>
      <x:c r="C105" s="12" t="str">
        <x:v>V400 Max</x:v>
      </x:c>
      <x:c r="D105" s="12" t="str">
        <x:v>Base / standard listing</x:v>
      </x:c>
      <x:c r="E105" s="12" t="str">
        <x:v>FDM/FFF</x:v>
      </x:c>
      <x:c r="F105" s="12" t="str">
        <x:v>New listing</x:v>
      </x:c>
      <x:c r="G105" s="12" t="n">
        <x:v>1</x:v>
      </x:c>
      <x:c r="H105" s="16" t="n">
        <x:v>1399</x:v>
      </x:c>
      <x:c r="I105" s="16"/>
      <x:c r="J105" s="16"/>
      <x:c r="K105" s="16" t="n">
        <x:v>1699</x:v>
      </x:c>
      <x:c r="L105" s="12" t="str">
        <x:v>Medium - advertised snapshot</x:v>
      </x:c>
      <x:c r="M105" s="12" t="str">
        <x:v>Delta</x:v>
      </x:c>
      <x:c r="N105" s="12"/>
      <x:c r="O105" s="12"/>
      <x:c r="P105" s="12" t="str">
        <x:v>Unknown</x:v>
      </x:c>
      <x:c r="Q105" s="12"/>
      <x:c r="R105" s="12" t="str">
        <x:v>Hardware revision and launch timing not verified</x:v>
      </x:c>
      <x:c r="S105" s="12" t="str">
        <x:v>Not fully coded</x:v>
      </x:c>
      <x:c r="T105" s="12"/>
      <x:c r="U105" s="12"/>
      <x:c r="V105" s="12"/>
      <x:c r="W105" s="12"/>
      <x:c r="X105" s="12" t="str">
        <x:v>Not estimable</x:v>
      </x:c>
      <x:c r="Y105" s="12" t="str">
        <x:v>No matched U.S. model/revision exposure obtained</x:v>
      </x:c>
      <x:c r="Z105" s="12"/>
      <x:c r="AA105" s="12" t="str">
        <x:f>IF(COUNTIF('Owner evidence'!$C$2:$C$29,$C105)=0,"",COUNTIF('Owner evidence'!$C$2:$C$29,$C105))</x:f>
      </x:c>
      <x:c r="AB105" s="12" t="str">
        <x:f>IF(COUNTIF('Owner evidence'!$C$2:$C$29,$C105)=0,"",SUMIF('Owner evidence'!$C$2:$C$29,$C105,'Owner evidence'!$N$2:$N$29))</x:f>
      </x:c>
      <x:c r="AC105" s="12" t="str">
        <x:f>IF(COUNTIF('Owner evidence'!$C$2:$C$29,$C105)=0,"",SUMIF('Owner evidence'!$C$2:$C$29,$C105,'Owner evidence'!$O$2:$O$29))</x:f>
      </x:c>
      <x:c r="AD105" s="12" t="str">
        <x:f>IF(COUNTIF('Owner evidence'!$C$2:$C$29,$C105)=0,"",SUMIF('Owner evidence'!$C$2:$C$29,$C105,'Owner evidence'!$P$2:$P$29))</x:f>
      </x:c>
      <x:c r="AE105" s="12" t="str">
        <x:f>IF(COUNTIF('Owner evidence'!$C$2:$C$29,$C105)=0,"",SUMIF('Owner evidence'!$C$2:$C$29,$C105,'Owner evidence'!$U$2:$U$29))</x:f>
      </x:c>
      <x:c r="AF105" s="12" t="str">
        <x:f>IF(COUNTIF('Owner evidence'!$C$2:$C$29,$C105)=0,"",SUMIF('Owner evidence'!$C$2:$C$29,$C105,'Owner evidence'!$W$2:$W$29))</x:f>
      </x:c>
      <x:c r="AG105" s="12" t="str">
        <x:f>IF(COUNTIF('Owner evidence'!$C$2:$C$29,$C105)=0,"",SUMIF('Owner evidence'!$C$2:$C$29,$C105,'Owner evidence'!$X$2:$X$29))</x:f>
      </x:c>
      <x:c r="AH105" s="12"/>
      <x:c r="AI105" s="12"/>
      <x:c r="AJ105" s="12"/>
      <x:c r="AK105" s="12"/>
      <x:c r="AL105" s="12"/>
      <x:c r="AM105" s="12"/>
      <x:c r="AN105" s="12"/>
      <x:c r="AO105" s="12"/>
      <x:c r="AP105" s="12"/>
      <x:c r="AQ105" s="12" t="str">
        <x:v>INSUFFICIENT DATA</x:v>
      </x:c>
      <x:c r="AR105" s="12" t="str">
        <x:v>INSUFFICIENT DATA for population inference</x:v>
      </x:c>
      <x:c r="AS105" s="12" t="str"/>
      <x:c r="AT105" s="12" t="str">
        <x:v>Advertised USD price; tax, shipping and optional consumables excluded</x:v>
      </x:c>
      <x:c r="AU105" s="12" t="str">
        <x:v>U.S. catalog listing; checkout not verified</x:v>
      </x:c>
      <x:c r="AV105" s="12" t="str">
        <x:v>C21</x:v>
      </x:c>
      <x:c r="AW105" s="12" t="str">
        <x:v>https://us.store.flsun3d.com/</x:v>
      </x:c>
      <x:c r="AX105" s="12" t="str"/>
      <x:c r="AY105" s="12" t="str"/>
      <x:c r="AZ105" s="12"/>
      <x:c r="BA105" s="12"/>
      <x:c r="BB105" s="12"/>
    </x:row>
    <x:row r="106" ht="42" customHeight="1">
      <x:c r="A106" s="12" t="str">
        <x:v>M105</x:v>
      </x:c>
      <x:c r="B106" s="12" t="str">
        <x:v>FLSUN</x:v>
      </x:c>
      <x:c r="C106" s="12" t="str">
        <x:v>T1 Max</x:v>
      </x:c>
      <x:c r="D106" s="12" t="str">
        <x:v>Base / standard listing</x:v>
      </x:c>
      <x:c r="E106" s="12" t="str">
        <x:v>FDM/FFF</x:v>
      </x:c>
      <x:c r="F106" s="12" t="str">
        <x:v>New listing</x:v>
      </x:c>
      <x:c r="G106" s="12" t="n">
        <x:v>1</x:v>
      </x:c>
      <x:c r="H106" s="16" t="n">
        <x:v>429</x:v>
      </x:c>
      <x:c r="I106" s="16"/>
      <x:c r="J106" s="16"/>
      <x:c r="K106" s="16" t="n">
        <x:v>899</x:v>
      </x:c>
      <x:c r="L106" s="12" t="str">
        <x:v>Low - same-page price conflict</x:v>
      </x:c>
      <x:c r="M106" s="12" t="str">
        <x:v>Delta</x:v>
      </x:c>
      <x:c r="N106" s="12"/>
      <x:c r="O106" s="12"/>
      <x:c r="P106" s="12" t="str">
        <x:v>Unknown</x:v>
      </x:c>
      <x:c r="Q106" s="12"/>
      <x:c r="R106" s="12" t="str">
        <x:v>Hardware revision and launch timing not verified</x:v>
      </x:c>
      <x:c r="S106" s="12" t="str">
        <x:v>Not fully coded</x:v>
      </x:c>
      <x:c r="T106" s="12"/>
      <x:c r="U106" s="12"/>
      <x:c r="V106" s="12"/>
      <x:c r="W106" s="12"/>
      <x:c r="X106" s="12" t="str">
        <x:v>Not estimable</x:v>
      </x:c>
      <x:c r="Y106" s="12" t="str">
        <x:v>No matched U.S. model/revision exposure obtained</x:v>
      </x:c>
      <x:c r="Z106" s="12"/>
      <x:c r="AA106" s="12" t="str">
        <x:f>IF(COUNTIF('Owner evidence'!$C$2:$C$29,$C106)=0,"",COUNTIF('Owner evidence'!$C$2:$C$29,$C106))</x:f>
      </x:c>
      <x:c r="AB106" s="12" t="str">
        <x:f>IF(COUNTIF('Owner evidence'!$C$2:$C$29,$C106)=0,"",SUMIF('Owner evidence'!$C$2:$C$29,$C106,'Owner evidence'!$N$2:$N$29))</x:f>
      </x:c>
      <x:c r="AC106" s="12" t="str">
        <x:f>IF(COUNTIF('Owner evidence'!$C$2:$C$29,$C106)=0,"",SUMIF('Owner evidence'!$C$2:$C$29,$C106,'Owner evidence'!$O$2:$O$29))</x:f>
      </x:c>
      <x:c r="AD106" s="12" t="str">
        <x:f>IF(COUNTIF('Owner evidence'!$C$2:$C$29,$C106)=0,"",SUMIF('Owner evidence'!$C$2:$C$29,$C106,'Owner evidence'!$P$2:$P$29))</x:f>
      </x:c>
      <x:c r="AE106" s="12" t="str">
        <x:f>IF(COUNTIF('Owner evidence'!$C$2:$C$29,$C106)=0,"",SUMIF('Owner evidence'!$C$2:$C$29,$C106,'Owner evidence'!$U$2:$U$29))</x:f>
      </x:c>
      <x:c r="AF106" s="12" t="str">
        <x:f>IF(COUNTIF('Owner evidence'!$C$2:$C$29,$C106)=0,"",SUMIF('Owner evidence'!$C$2:$C$29,$C106,'Owner evidence'!$W$2:$W$29))</x:f>
      </x:c>
      <x:c r="AG106" s="12" t="str">
        <x:f>IF(COUNTIF('Owner evidence'!$C$2:$C$29,$C106)=0,"",SUMIF('Owner evidence'!$C$2:$C$29,$C106,'Owner evidence'!$X$2:$X$29))</x:f>
      </x:c>
      <x:c r="AH106" s="12"/>
      <x:c r="AI106" s="12"/>
      <x:c r="AJ106" s="12"/>
      <x:c r="AK106" s="12"/>
      <x:c r="AL106" s="12"/>
      <x:c r="AM106" s="12"/>
      <x:c r="AN106" s="12"/>
      <x:c r="AO106" s="12"/>
      <x:c r="AP106" s="12"/>
      <x:c r="AQ106" s="12" t="str">
        <x:v>INSUFFICIENT DATA</x:v>
      </x:c>
      <x:c r="AR106" s="12" t="str">
        <x:v>INSUFFICIENT DATA for population inference</x:v>
      </x:c>
      <x:c r="AS106" s="12" t="str"/>
      <x:c r="AT106" s="12" t="str">
        <x:v>Advertised USD price; tax, shipping and optional consumables excluded</x:v>
      </x:c>
      <x:c r="AU106" s="12" t="str">
        <x:v>Another page banner shows $479; configuration/promotion discrepancy flagged</x:v>
      </x:c>
      <x:c r="AV106" s="12" t="str">
        <x:v>C21</x:v>
      </x:c>
      <x:c r="AW106" s="12" t="str">
        <x:v>https://us.store.flsun3d.com/</x:v>
      </x:c>
      <x:c r="AX106" s="12" t="str"/>
      <x:c r="AY106" s="12" t="str"/>
      <x:c r="AZ106" s="12"/>
      <x:c r="BA106" s="12"/>
      <x:c r="BB106" s="12"/>
    </x:row>
    <x:row r="107" ht="42" customHeight="1">
      <x:c r="A107" s="12" t="str">
        <x:v>M106</x:v>
      </x:c>
      <x:c r="B107" s="12" t="str">
        <x:v>FLSUN</x:v>
      </x:c>
      <x:c r="C107" s="12" t="str">
        <x:v>S1 Pro</x:v>
      </x:c>
      <x:c r="D107" s="12" t="str">
        <x:v>Base / standard listing</x:v>
      </x:c>
      <x:c r="E107" s="12" t="str">
        <x:v>FDM/FFF</x:v>
      </x:c>
      <x:c r="F107" s="12" t="str">
        <x:v>New listing</x:v>
      </x:c>
      <x:c r="G107" s="12" t="n">
        <x:v>1</x:v>
      </x:c>
      <x:c r="H107" s="16" t="n">
        <x:v>799</x:v>
      </x:c>
      <x:c r="I107" s="16"/>
      <x:c r="J107" s="16"/>
      <x:c r="K107" s="16" t="n">
        <x:v>1499</x:v>
      </x:c>
      <x:c r="L107" s="12" t="str">
        <x:v>Medium - advertised snapshot</x:v>
      </x:c>
      <x:c r="M107" s="12" t="str">
        <x:v>Delta</x:v>
      </x:c>
      <x:c r="N107" s="12"/>
      <x:c r="O107" s="12"/>
      <x:c r="P107" s="12" t="str">
        <x:v>Unknown</x:v>
      </x:c>
      <x:c r="Q107" s="12"/>
      <x:c r="R107" s="12" t="str">
        <x:v>Hardware revision and launch timing not verified</x:v>
      </x:c>
      <x:c r="S107" s="12" t="str">
        <x:v>Not fully coded</x:v>
      </x:c>
      <x:c r="T107" s="12"/>
      <x:c r="U107" s="12"/>
      <x:c r="V107" s="12"/>
      <x:c r="W107" s="12"/>
      <x:c r="X107" s="12" t="str">
        <x:v>Not estimable</x:v>
      </x:c>
      <x:c r="Y107" s="12" t="str">
        <x:v>No matched U.S. model/revision exposure obtained</x:v>
      </x:c>
      <x:c r="Z107" s="12"/>
      <x:c r="AA107" s="12" t="str">
        <x:f>IF(COUNTIF('Owner evidence'!$C$2:$C$29,$C107)=0,"",COUNTIF('Owner evidence'!$C$2:$C$29,$C107))</x:f>
      </x:c>
      <x:c r="AB107" s="12" t="str">
        <x:f>IF(COUNTIF('Owner evidence'!$C$2:$C$29,$C107)=0,"",SUMIF('Owner evidence'!$C$2:$C$29,$C107,'Owner evidence'!$N$2:$N$29))</x:f>
      </x:c>
      <x:c r="AC107" s="12" t="str">
        <x:f>IF(COUNTIF('Owner evidence'!$C$2:$C$29,$C107)=0,"",SUMIF('Owner evidence'!$C$2:$C$29,$C107,'Owner evidence'!$O$2:$O$29))</x:f>
      </x:c>
      <x:c r="AD107" s="12" t="str">
        <x:f>IF(COUNTIF('Owner evidence'!$C$2:$C$29,$C107)=0,"",SUMIF('Owner evidence'!$C$2:$C$29,$C107,'Owner evidence'!$P$2:$P$29))</x:f>
      </x:c>
      <x:c r="AE107" s="12" t="str">
        <x:f>IF(COUNTIF('Owner evidence'!$C$2:$C$29,$C107)=0,"",SUMIF('Owner evidence'!$C$2:$C$29,$C107,'Owner evidence'!$U$2:$U$29))</x:f>
      </x:c>
      <x:c r="AF107" s="12" t="str">
        <x:f>IF(COUNTIF('Owner evidence'!$C$2:$C$29,$C107)=0,"",SUMIF('Owner evidence'!$C$2:$C$29,$C107,'Owner evidence'!$W$2:$W$29))</x:f>
      </x:c>
      <x:c r="AG107" s="12" t="str">
        <x:f>IF(COUNTIF('Owner evidence'!$C$2:$C$29,$C107)=0,"",SUMIF('Owner evidence'!$C$2:$C$29,$C107,'Owner evidence'!$X$2:$X$29))</x:f>
      </x:c>
      <x:c r="AH107" s="12"/>
      <x:c r="AI107" s="12"/>
      <x:c r="AJ107" s="12"/>
      <x:c r="AK107" s="12"/>
      <x:c r="AL107" s="12"/>
      <x:c r="AM107" s="12"/>
      <x:c r="AN107" s="12"/>
      <x:c r="AO107" s="12"/>
      <x:c r="AP107" s="12"/>
      <x:c r="AQ107" s="12" t="str">
        <x:v>INSUFFICIENT DATA</x:v>
      </x:c>
      <x:c r="AR107" s="12" t="str">
        <x:v>INSUFFICIENT DATA for population inference</x:v>
      </x:c>
      <x:c r="AS107" s="12" t="str"/>
      <x:c r="AT107" s="12" t="str">
        <x:v>Advertised USD price; tax, shipping and optional consumables excluded</x:v>
      </x:c>
      <x:c r="AU107" s="12" t="str">
        <x:v>U.S. catalog listing; checkout not verified</x:v>
      </x:c>
      <x:c r="AV107" s="12" t="str">
        <x:v>C21</x:v>
      </x:c>
      <x:c r="AW107" s="12" t="str">
        <x:v>https://us.store.flsun3d.com/</x:v>
      </x:c>
      <x:c r="AX107" s="12" t="str"/>
      <x:c r="AY107" s="12" t="str"/>
      <x:c r="AZ107" s="12"/>
      <x:c r="BA107" s="12"/>
      <x:c r="BB107" s="12"/>
    </x:row>
    <x:row r="108" ht="42" customHeight="1">
      <x:c r="A108" s="12" t="str">
        <x:v>M107</x:v>
      </x:c>
      <x:c r="B108" s="12" t="str">
        <x:v>FLSUN</x:v>
      </x:c>
      <x:c r="C108" s="12" t="str">
        <x:v>V2 Max</x:v>
      </x:c>
      <x:c r="D108" s="12" t="str">
        <x:v>Base / standard listing</x:v>
      </x:c>
      <x:c r="E108" s="12" t="str">
        <x:v>FDM/FFF</x:v>
      </x:c>
      <x:c r="F108" s="12" t="str">
        <x:v>New listing</x:v>
      </x:c>
      <x:c r="G108" s="12" t="n">
        <x:v>1</x:v>
      </x:c>
      <x:c r="H108" s="16" t="n">
        <x:v>649</x:v>
      </x:c>
      <x:c r="I108" s="16"/>
      <x:c r="J108" s="16"/>
      <x:c r="K108" s="16" t="n">
        <x:v>699</x:v>
      </x:c>
      <x:c r="L108" s="12" t="str">
        <x:v>Medium - advertised snapshot</x:v>
      </x:c>
      <x:c r="M108" s="12" t="str">
        <x:v>Delta</x:v>
      </x:c>
      <x:c r="N108" s="12"/>
      <x:c r="O108" s="12"/>
      <x:c r="P108" s="12" t="str">
        <x:v>Unknown</x:v>
      </x:c>
      <x:c r="Q108" s="12"/>
      <x:c r="R108" s="12" t="str">
        <x:v>Hardware revision and launch timing not verified</x:v>
      </x:c>
      <x:c r="S108" s="12" t="str">
        <x:v>Not fully coded</x:v>
      </x:c>
      <x:c r="T108" s="12"/>
      <x:c r="U108" s="12"/>
      <x:c r="V108" s="12"/>
      <x:c r="W108" s="12"/>
      <x:c r="X108" s="12" t="str">
        <x:v>Not estimable</x:v>
      </x:c>
      <x:c r="Y108" s="12" t="str">
        <x:v>No matched U.S. model/revision exposure obtained</x:v>
      </x:c>
      <x:c r="Z108" s="12"/>
      <x:c r="AA108" s="12" t="str">
        <x:f>IF(COUNTIF('Owner evidence'!$C$2:$C$29,$C108)=0,"",COUNTIF('Owner evidence'!$C$2:$C$29,$C108))</x:f>
      </x:c>
      <x:c r="AB108" s="12" t="str">
        <x:f>IF(COUNTIF('Owner evidence'!$C$2:$C$29,$C108)=0,"",SUMIF('Owner evidence'!$C$2:$C$29,$C108,'Owner evidence'!$N$2:$N$29))</x:f>
      </x:c>
      <x:c r="AC108" s="12" t="str">
        <x:f>IF(COUNTIF('Owner evidence'!$C$2:$C$29,$C108)=0,"",SUMIF('Owner evidence'!$C$2:$C$29,$C108,'Owner evidence'!$O$2:$O$29))</x:f>
      </x:c>
      <x:c r="AD108" s="12" t="str">
        <x:f>IF(COUNTIF('Owner evidence'!$C$2:$C$29,$C108)=0,"",SUMIF('Owner evidence'!$C$2:$C$29,$C108,'Owner evidence'!$P$2:$P$29))</x:f>
      </x:c>
      <x:c r="AE108" s="12" t="str">
        <x:f>IF(COUNTIF('Owner evidence'!$C$2:$C$29,$C108)=0,"",SUMIF('Owner evidence'!$C$2:$C$29,$C108,'Owner evidence'!$U$2:$U$29))</x:f>
      </x:c>
      <x:c r="AF108" s="12" t="str">
        <x:f>IF(COUNTIF('Owner evidence'!$C$2:$C$29,$C108)=0,"",SUMIF('Owner evidence'!$C$2:$C$29,$C108,'Owner evidence'!$W$2:$W$29))</x:f>
      </x:c>
      <x:c r="AG108" s="12" t="str">
        <x:f>IF(COUNTIF('Owner evidence'!$C$2:$C$29,$C108)=0,"",SUMIF('Owner evidence'!$C$2:$C$29,$C108,'Owner evidence'!$X$2:$X$29))</x:f>
      </x:c>
      <x:c r="AH108" s="12"/>
      <x:c r="AI108" s="12"/>
      <x:c r="AJ108" s="12"/>
      <x:c r="AK108" s="12"/>
      <x:c r="AL108" s="12"/>
      <x:c r="AM108" s="12"/>
      <x:c r="AN108" s="12"/>
      <x:c r="AO108" s="12"/>
      <x:c r="AP108" s="12"/>
      <x:c r="AQ108" s="12" t="str">
        <x:v>INSUFFICIENT DATA</x:v>
      </x:c>
      <x:c r="AR108" s="12" t="str">
        <x:v>INSUFFICIENT DATA for population inference</x:v>
      </x:c>
      <x:c r="AS108" s="12" t="str"/>
      <x:c r="AT108" s="12" t="str">
        <x:v>Advertised USD price; tax, shipping and optional consumables excluded</x:v>
      </x:c>
      <x:c r="AU108" s="12" t="str">
        <x:v>U.S. catalog listing; checkout not verified</x:v>
      </x:c>
      <x:c r="AV108" s="12" t="str">
        <x:v>C21</x:v>
      </x:c>
      <x:c r="AW108" s="12" t="str">
        <x:v>https://us.store.flsun3d.com/</x:v>
      </x:c>
      <x:c r="AX108" s="12" t="str"/>
      <x:c r="AY108" s="12" t="str"/>
      <x:c r="AZ108" s="12"/>
      <x:c r="BA108" s="12"/>
      <x:c r="BB108" s="12"/>
    </x:row>
    <x:row r="109" ht="42" customHeight="1">
      <x:c r="A109" s="12" t="str">
        <x:v>M108</x:v>
      </x:c>
      <x:c r="B109" s="12" t="str">
        <x:v>FLSUN</x:v>
      </x:c>
      <x:c r="C109" s="12" t="str">
        <x:v>Super Racer (SR)</x:v>
      </x:c>
      <x:c r="D109" s="12" t="str">
        <x:v>Base / standard listing</x:v>
      </x:c>
      <x:c r="E109" s="12" t="str">
        <x:v>FDM/FFF</x:v>
      </x:c>
      <x:c r="F109" s="12" t="str">
        <x:v>New listing</x:v>
      </x:c>
      <x:c r="G109" s="12" t="n">
        <x:v>1</x:v>
      </x:c>
      <x:c r="H109" s="16" t="n">
        <x:v>169</x:v>
      </x:c>
      <x:c r="I109" s="16"/>
      <x:c r="J109" s="16"/>
      <x:c r="K109" s="16" t="n">
        <x:v>699</x:v>
      </x:c>
      <x:c r="L109" s="12" t="str">
        <x:v>Medium - advertised snapshot</x:v>
      </x:c>
      <x:c r="M109" s="12" t="str">
        <x:v>Delta</x:v>
      </x:c>
      <x:c r="N109" s="12"/>
      <x:c r="O109" s="12"/>
      <x:c r="P109" s="12" t="str">
        <x:v>Unknown</x:v>
      </x:c>
      <x:c r="Q109" s="12"/>
      <x:c r="R109" s="12" t="str">
        <x:v>Hardware revision and launch timing not verified</x:v>
      </x:c>
      <x:c r="S109" s="12" t="str">
        <x:v>Not fully coded</x:v>
      </x:c>
      <x:c r="T109" s="12"/>
      <x:c r="U109" s="12"/>
      <x:c r="V109" s="12"/>
      <x:c r="W109" s="12"/>
      <x:c r="X109" s="12" t="str">
        <x:v>Not estimable</x:v>
      </x:c>
      <x:c r="Y109" s="12" t="str">
        <x:v>No matched U.S. model/revision exposure obtained</x:v>
      </x:c>
      <x:c r="Z109" s="12"/>
      <x:c r="AA109" s="12" t="str">
        <x:f>IF(COUNTIF('Owner evidence'!$C$2:$C$29,$C109)=0,"",COUNTIF('Owner evidence'!$C$2:$C$29,$C109))</x:f>
      </x:c>
      <x:c r="AB109" s="12" t="str">
        <x:f>IF(COUNTIF('Owner evidence'!$C$2:$C$29,$C109)=0,"",SUMIF('Owner evidence'!$C$2:$C$29,$C109,'Owner evidence'!$N$2:$N$29))</x:f>
      </x:c>
      <x:c r="AC109" s="12" t="str">
        <x:f>IF(COUNTIF('Owner evidence'!$C$2:$C$29,$C109)=0,"",SUMIF('Owner evidence'!$C$2:$C$29,$C109,'Owner evidence'!$O$2:$O$29))</x:f>
      </x:c>
      <x:c r="AD109" s="12" t="str">
        <x:f>IF(COUNTIF('Owner evidence'!$C$2:$C$29,$C109)=0,"",SUMIF('Owner evidence'!$C$2:$C$29,$C109,'Owner evidence'!$P$2:$P$29))</x:f>
      </x:c>
      <x:c r="AE109" s="12" t="str">
        <x:f>IF(COUNTIF('Owner evidence'!$C$2:$C$29,$C109)=0,"",SUMIF('Owner evidence'!$C$2:$C$29,$C109,'Owner evidence'!$U$2:$U$29))</x:f>
      </x:c>
      <x:c r="AF109" s="12" t="str">
        <x:f>IF(COUNTIF('Owner evidence'!$C$2:$C$29,$C109)=0,"",SUMIF('Owner evidence'!$C$2:$C$29,$C109,'Owner evidence'!$W$2:$W$29))</x:f>
      </x:c>
      <x:c r="AG109" s="12" t="str">
        <x:f>IF(COUNTIF('Owner evidence'!$C$2:$C$29,$C109)=0,"",SUMIF('Owner evidence'!$C$2:$C$29,$C109,'Owner evidence'!$X$2:$X$29))</x:f>
      </x:c>
      <x:c r="AH109" s="12"/>
      <x:c r="AI109" s="12"/>
      <x:c r="AJ109" s="12"/>
      <x:c r="AK109" s="12"/>
      <x:c r="AL109" s="12"/>
      <x:c r="AM109" s="12"/>
      <x:c r="AN109" s="12"/>
      <x:c r="AO109" s="12"/>
      <x:c r="AP109" s="12"/>
      <x:c r="AQ109" s="12" t="str">
        <x:v>INSUFFICIENT DATA</x:v>
      </x:c>
      <x:c r="AR109" s="12" t="str">
        <x:v>INSUFFICIENT DATA for population inference</x:v>
      </x:c>
      <x:c r="AS109" s="12" t="str"/>
      <x:c r="AT109" s="12" t="str">
        <x:v>Advertised USD price; tax, shipping and optional consumables excluded</x:v>
      </x:c>
      <x:c r="AU109" s="12" t="str">
        <x:v>U.S. catalog listing; checkout not verified</x:v>
      </x:c>
      <x:c r="AV109" s="12" t="str">
        <x:v>C21</x:v>
      </x:c>
      <x:c r="AW109" s="12" t="str">
        <x:v>https://us.store.flsun3d.com/</x:v>
      </x:c>
      <x:c r="AX109" s="12" t="str"/>
      <x:c r="AY109" s="12" t="str"/>
      <x:c r="AZ109" s="12"/>
      <x:c r="BA109" s="12"/>
      <x:c r="BB109" s="12"/>
    </x:row>
    <x:row r="110" ht="42" customHeight="1">
      <x:c r="A110" s="12" t="str">
        <x:v>M109</x:v>
      </x:c>
      <x:c r="B110" s="12" t="str">
        <x:v>FLSUN</x:v>
      </x:c>
      <x:c r="C110" s="12" t="str">
        <x:v>V400</x:v>
      </x:c>
      <x:c r="D110" s="12" t="str">
        <x:v>Base / standard listing</x:v>
      </x:c>
      <x:c r="E110" s="12" t="str">
        <x:v>FDM/FFF</x:v>
      </x:c>
      <x:c r="F110" s="12" t="str">
        <x:v>New listing</x:v>
      </x:c>
      <x:c r="G110" s="12" t="n">
        <x:v>1</x:v>
      </x:c>
      <x:c r="H110" s="16" t="n">
        <x:v>399</x:v>
      </x:c>
      <x:c r="I110" s="16"/>
      <x:c r="J110" s="16"/>
      <x:c r="K110" s="16" t="n">
        <x:v>849</x:v>
      </x:c>
      <x:c r="L110" s="12" t="str">
        <x:v>Medium - advertised snapshot</x:v>
      </x:c>
      <x:c r="M110" s="12" t="str">
        <x:v>Delta</x:v>
      </x:c>
      <x:c r="N110" s="12"/>
      <x:c r="O110" s="12"/>
      <x:c r="P110" s="12" t="str">
        <x:v>Unknown</x:v>
      </x:c>
      <x:c r="Q110" s="12"/>
      <x:c r="R110" s="12" t="str">
        <x:v>Hardware revision and launch timing not verified</x:v>
      </x:c>
      <x:c r="S110" s="12" t="str">
        <x:v>Not fully coded</x:v>
      </x:c>
      <x:c r="T110" s="12"/>
      <x:c r="U110" s="12"/>
      <x:c r="V110" s="12"/>
      <x:c r="W110" s="12"/>
      <x:c r="X110" s="12" t="str">
        <x:v>Not estimable</x:v>
      </x:c>
      <x:c r="Y110" s="12" t="str">
        <x:v>No matched U.S. model/revision exposure obtained</x:v>
      </x:c>
      <x:c r="Z110" s="12"/>
      <x:c r="AA110" s="12" t="str">
        <x:f>IF(COUNTIF('Owner evidence'!$C$2:$C$29,$C110)=0,"",COUNTIF('Owner evidence'!$C$2:$C$29,$C110))</x:f>
      </x:c>
      <x:c r="AB110" s="12" t="str">
        <x:f>IF(COUNTIF('Owner evidence'!$C$2:$C$29,$C110)=0,"",SUMIF('Owner evidence'!$C$2:$C$29,$C110,'Owner evidence'!$N$2:$N$29))</x:f>
      </x:c>
      <x:c r="AC110" s="12" t="str">
        <x:f>IF(COUNTIF('Owner evidence'!$C$2:$C$29,$C110)=0,"",SUMIF('Owner evidence'!$C$2:$C$29,$C110,'Owner evidence'!$O$2:$O$29))</x:f>
      </x:c>
      <x:c r="AD110" s="12" t="str">
        <x:f>IF(COUNTIF('Owner evidence'!$C$2:$C$29,$C110)=0,"",SUMIF('Owner evidence'!$C$2:$C$29,$C110,'Owner evidence'!$P$2:$P$29))</x:f>
      </x:c>
      <x:c r="AE110" s="12" t="str">
        <x:f>IF(COUNTIF('Owner evidence'!$C$2:$C$29,$C110)=0,"",SUMIF('Owner evidence'!$C$2:$C$29,$C110,'Owner evidence'!$U$2:$U$29))</x:f>
      </x:c>
      <x:c r="AF110" s="12" t="str">
        <x:f>IF(COUNTIF('Owner evidence'!$C$2:$C$29,$C110)=0,"",SUMIF('Owner evidence'!$C$2:$C$29,$C110,'Owner evidence'!$W$2:$W$29))</x:f>
      </x:c>
      <x:c r="AG110" s="12" t="str">
        <x:f>IF(COUNTIF('Owner evidence'!$C$2:$C$29,$C110)=0,"",SUMIF('Owner evidence'!$C$2:$C$29,$C110,'Owner evidence'!$X$2:$X$29))</x:f>
      </x:c>
      <x:c r="AH110" s="12"/>
      <x:c r="AI110" s="12"/>
      <x:c r="AJ110" s="12"/>
      <x:c r="AK110" s="12"/>
      <x:c r="AL110" s="12"/>
      <x:c r="AM110" s="12"/>
      <x:c r="AN110" s="12"/>
      <x:c r="AO110" s="12"/>
      <x:c r="AP110" s="12"/>
      <x:c r="AQ110" s="12" t="str">
        <x:v>INSUFFICIENT DATA</x:v>
      </x:c>
      <x:c r="AR110" s="12" t="str">
        <x:v>INSUFFICIENT DATA for population inference</x:v>
      </x:c>
      <x:c r="AS110" s="12" t="str"/>
      <x:c r="AT110" s="12" t="str">
        <x:v>Advertised USD price; tax, shipping and optional consumables excluded</x:v>
      </x:c>
      <x:c r="AU110" s="12" t="str">
        <x:v>U.S. catalog listing; checkout not verified</x:v>
      </x:c>
      <x:c r="AV110" s="12" t="str">
        <x:v>C21</x:v>
      </x:c>
      <x:c r="AW110" s="12" t="str">
        <x:v>https://us.store.flsun3d.com/</x:v>
      </x:c>
      <x:c r="AX110" s="12" t="str"/>
      <x:c r="AY110" s="12" t="str"/>
      <x:c r="AZ110" s="12"/>
      <x:c r="BA110" s="12"/>
      <x:c r="BB110" s="12"/>
    </x:row>
    <x:row r="111" ht="42" customHeight="1">
      <x:c r="A111" s="12" t="str">
        <x:v>M110</x:v>
      </x:c>
      <x:c r="B111" s="12" t="str">
        <x:v>EPAX</x:v>
      </x:c>
      <x:c r="C111" s="12" t="str">
        <x:v>X133 7K</x:v>
      </x:c>
      <x:c r="D111" s="12" t="str">
        <x:v>Base / standard listing</x:v>
      </x:c>
      <x:c r="E111" s="12" t="str">
        <x:v>Resin</x:v>
      </x:c>
      <x:c r="F111" s="12" t="str">
        <x:v>New listing</x:v>
      </x:c>
      <x:c r="G111" s="12" t="n">
        <x:v>1</x:v>
      </x:c>
      <x:c r="H111" s="16" t="n">
        <x:v>1899</x:v>
      </x:c>
      <x:c r="I111" s="16"/>
      <x:c r="J111" s="16"/>
      <x:c r="K111" s="16" t="n">
        <x:v>2899</x:v>
      </x:c>
      <x:c r="L111" s="12" t="str">
        <x:v>Medium - advertised snapshot</x:v>
      </x:c>
      <x:c r="M111" s="12" t="str">
        <x:v>MSLA</x:v>
      </x:c>
      <x:c r="N111" s="12" t="str">
        <x:v>298.08 x 165.6 x 400</x:v>
      </x:c>
      <x:c r="O111" s="12"/>
      <x:c r="P111" s="12" t="str">
        <x:v>Unknown</x:v>
      </x:c>
      <x:c r="Q111" s="12"/>
      <x:c r="R111" s="12" t="str">
        <x:v>Hardware revision and launch timing not verified</x:v>
      </x:c>
      <x:c r="S111" s="12" t="str">
        <x:v>Not fully coded</x:v>
      </x:c>
      <x:c r="T111" s="12"/>
      <x:c r="U111" s="12"/>
      <x:c r="V111" s="12"/>
      <x:c r="W111" s="12"/>
      <x:c r="X111" s="12" t="str">
        <x:v>Not estimable</x:v>
      </x:c>
      <x:c r="Y111" s="12" t="str">
        <x:v>No matched U.S. model/revision exposure obtained</x:v>
      </x:c>
      <x:c r="Z111" s="12"/>
      <x:c r="AA111" s="12" t="str">
        <x:f>IF(COUNTIF('Owner evidence'!$C$2:$C$29,$C111)=0,"",COUNTIF('Owner evidence'!$C$2:$C$29,$C111))</x:f>
      </x:c>
      <x:c r="AB111" s="12" t="str">
        <x:f>IF(COUNTIF('Owner evidence'!$C$2:$C$29,$C111)=0,"",SUMIF('Owner evidence'!$C$2:$C$29,$C111,'Owner evidence'!$N$2:$N$29))</x:f>
      </x:c>
      <x:c r="AC111" s="12" t="str">
        <x:f>IF(COUNTIF('Owner evidence'!$C$2:$C$29,$C111)=0,"",SUMIF('Owner evidence'!$C$2:$C$29,$C111,'Owner evidence'!$O$2:$O$29))</x:f>
      </x:c>
      <x:c r="AD111" s="12" t="str">
        <x:f>IF(COUNTIF('Owner evidence'!$C$2:$C$29,$C111)=0,"",SUMIF('Owner evidence'!$C$2:$C$29,$C111,'Owner evidence'!$P$2:$P$29))</x:f>
      </x:c>
      <x:c r="AE111" s="12" t="str">
        <x:f>IF(COUNTIF('Owner evidence'!$C$2:$C$29,$C111)=0,"",SUMIF('Owner evidence'!$C$2:$C$29,$C111,'Owner evidence'!$U$2:$U$29))</x:f>
      </x:c>
      <x:c r="AF111" s="12" t="str">
        <x:f>IF(COUNTIF('Owner evidence'!$C$2:$C$29,$C111)=0,"",SUMIF('Owner evidence'!$C$2:$C$29,$C111,'Owner evidence'!$W$2:$W$29))</x:f>
      </x:c>
      <x:c r="AG111" s="12" t="str">
        <x:f>IF(COUNTIF('Owner evidence'!$C$2:$C$29,$C111)=0,"",SUMIF('Owner evidence'!$C$2:$C$29,$C111,'Owner evidence'!$X$2:$X$29))</x:f>
      </x:c>
      <x:c r="AH111" s="12"/>
      <x:c r="AI111" s="12"/>
      <x:c r="AJ111" s="12"/>
      <x:c r="AK111" s="12"/>
      <x:c r="AL111" s="12"/>
      <x:c r="AM111" s="12"/>
      <x:c r="AN111" s="12"/>
      <x:c r="AO111" s="12"/>
      <x:c r="AP111" s="12"/>
      <x:c r="AQ111" s="12" t="str">
        <x:v>INSUFFICIENT DATA</x:v>
      </x:c>
      <x:c r="AR111" s="12" t="str">
        <x:v>INSUFFICIENT DATA for population inference</x:v>
      </x:c>
      <x:c r="AS111" s="12" t="str"/>
      <x:c r="AT111" s="12" t="str">
        <x:v>Advertised USD price; tax, shipping and optional consumables excluded</x:v>
      </x:c>
      <x:c r="AU111" s="12" t="str"/>
      <x:c r="AV111" s="12" t="str">
        <x:v>C22</x:v>
      </x:c>
      <x:c r="AW111" s="12" t="str">
        <x:v>https://epax3d.com/collections/x-series-1</x:v>
      </x:c>
      <x:c r="AX111" s="12" t="str">
        <x:v>C22</x:v>
      </x:c>
      <x:c r="AY111" s="12" t="str"/>
      <x:c r="AZ111" s="12"/>
      <x:c r="BA111" s="12"/>
      <x:c r="BB111" s="12"/>
    </x:row>
    <x:row r="112" ht="42" customHeight="1">
      <x:c r="A112" s="12" t="str">
        <x:v>M111</x:v>
      </x:c>
      <x:c r="B112" s="12" t="str">
        <x:v>EPAX</x:v>
      </x:c>
      <x:c r="C112" s="12" t="str">
        <x:v>X1 9K</x:v>
      </x:c>
      <x:c r="D112" s="12" t="str">
        <x:v>Base / standard listing</x:v>
      </x:c>
      <x:c r="E112" s="12" t="str">
        <x:v>Resin</x:v>
      </x:c>
      <x:c r="F112" s="12" t="str">
        <x:v>Navigation candidate; current price/stock unresolved</x:v>
      </x:c>
      <x:c r="G112" s="12" t="n">
        <x:v>0</x:v>
      </x:c>
      <x:c r="H112" s="16"/>
      <x:c r="I112" s="16"/>
      <x:c r="J112" s="16"/>
      <x:c r="K112" s="16"/>
      <x:c r="L112" s="12" t="str">
        <x:v>Not estimable</x:v>
      </x:c>
      <x:c r="M112" s="12" t="str">
        <x:v>MSLA</x:v>
      </x:c>
      <x:c r="N112" s="12"/>
      <x:c r="O112" s="12"/>
      <x:c r="P112" s="12" t="str">
        <x:v>Unknown</x:v>
      </x:c>
      <x:c r="Q112" s="12"/>
      <x:c r="R112" s="12" t="str">
        <x:v>Hardware revision and launch timing not verified</x:v>
      </x:c>
      <x:c r="S112" s="12" t="str">
        <x:v>Not fully coded</x:v>
      </x:c>
      <x:c r="T112" s="12"/>
      <x:c r="U112" s="12"/>
      <x:c r="V112" s="12"/>
      <x:c r="W112" s="12"/>
      <x:c r="X112" s="12" t="str">
        <x:v>Not estimable</x:v>
      </x:c>
      <x:c r="Y112" s="12" t="str">
        <x:v>No matched U.S. model/revision exposure obtained</x:v>
      </x:c>
      <x:c r="Z112" s="12"/>
      <x:c r="AA112" s="12" t="str">
        <x:f>IF(COUNTIF('Owner evidence'!$C$2:$C$29,$C112)=0,"",COUNTIF('Owner evidence'!$C$2:$C$29,$C112))</x:f>
      </x:c>
      <x:c r="AB112" s="12" t="str">
        <x:f>IF(COUNTIF('Owner evidence'!$C$2:$C$29,$C112)=0,"",SUMIF('Owner evidence'!$C$2:$C$29,$C112,'Owner evidence'!$N$2:$N$29))</x:f>
      </x:c>
      <x:c r="AC112" s="12" t="str">
        <x:f>IF(COUNTIF('Owner evidence'!$C$2:$C$29,$C112)=0,"",SUMIF('Owner evidence'!$C$2:$C$29,$C112,'Owner evidence'!$O$2:$O$29))</x:f>
      </x:c>
      <x:c r="AD112" s="12" t="str">
        <x:f>IF(COUNTIF('Owner evidence'!$C$2:$C$29,$C112)=0,"",SUMIF('Owner evidence'!$C$2:$C$29,$C112,'Owner evidence'!$P$2:$P$29))</x:f>
      </x:c>
      <x:c r="AE112" s="12" t="str">
        <x:f>IF(COUNTIF('Owner evidence'!$C$2:$C$29,$C112)=0,"",SUMIF('Owner evidence'!$C$2:$C$29,$C112,'Owner evidence'!$U$2:$U$29))</x:f>
      </x:c>
      <x:c r="AF112" s="12" t="str">
        <x:f>IF(COUNTIF('Owner evidence'!$C$2:$C$29,$C112)=0,"",SUMIF('Owner evidence'!$C$2:$C$29,$C112,'Owner evidence'!$W$2:$W$29))</x:f>
      </x:c>
      <x:c r="AG112" s="12" t="str">
        <x:f>IF(COUNTIF('Owner evidence'!$C$2:$C$29,$C112)=0,"",SUMIF('Owner evidence'!$C$2:$C$29,$C112,'Owner evidence'!$X$2:$X$29))</x:f>
      </x:c>
      <x:c r="AH112" s="12"/>
      <x:c r="AI112" s="12"/>
      <x:c r="AJ112" s="12"/>
      <x:c r="AK112" s="12"/>
      <x:c r="AL112" s="12"/>
      <x:c r="AM112" s="12"/>
      <x:c r="AN112" s="12"/>
      <x:c r="AO112" s="12"/>
      <x:c r="AP112" s="12"/>
      <x:c r="AQ112" s="12" t="str">
        <x:v>INSUFFICIENT DATA</x:v>
      </x:c>
      <x:c r="AR112" s="12" t="str">
        <x:v>INSUFFICIENT DATA for population inference</x:v>
      </x:c>
      <x:c r="AS112" s="12" t="str"/>
      <x:c r="AT112" s="12" t="str">
        <x:v>Advertised USD price; tax, shipping and optional consumables excluded</x:v>
      </x:c>
      <x:c r="AU112" s="12" t="str"/>
      <x:c r="AV112" s="12" t="str">
        <x:v>C22</x:v>
      </x:c>
      <x:c r="AW112" s="12" t="str">
        <x:v>https://epax3d.com/collections/x-series-1</x:v>
      </x:c>
      <x:c r="AX112" s="12" t="str"/>
      <x:c r="AY112" s="12" t="str"/>
      <x:c r="AZ112" s="12"/>
      <x:c r="BA112" s="12"/>
      <x:c r="BB112" s="12"/>
    </x:row>
    <x:row r="113" ht="42" customHeight="1">
      <x:c r="A113" s="12" t="str">
        <x:v>M112</x:v>
      </x:c>
      <x:c r="B113" s="12" t="str">
        <x:v>EPAX</x:v>
      </x:c>
      <x:c r="C113" s="12" t="str">
        <x:v>X10 16K</x:v>
      </x:c>
      <x:c r="D113" s="12" t="str">
        <x:v>Base / standard listing</x:v>
      </x:c>
      <x:c r="E113" s="12" t="str">
        <x:v>Resin</x:v>
      </x:c>
      <x:c r="F113" s="12" t="str">
        <x:v>Navigation candidate; current price/stock unresolved</x:v>
      </x:c>
      <x:c r="G113" s="12" t="n">
        <x:v>0</x:v>
      </x:c>
      <x:c r="H113" s="16"/>
      <x:c r="I113" s="16"/>
      <x:c r="J113" s="16"/>
      <x:c r="K113" s="16"/>
      <x:c r="L113" s="12" t="str">
        <x:v>Not estimable</x:v>
      </x:c>
      <x:c r="M113" s="12" t="str">
        <x:v>MSLA</x:v>
      </x:c>
      <x:c r="N113" s="12"/>
      <x:c r="O113" s="12"/>
      <x:c r="P113" s="12" t="str">
        <x:v>Unknown</x:v>
      </x:c>
      <x:c r="Q113" s="12"/>
      <x:c r="R113" s="12" t="str">
        <x:v>Hardware revision and launch timing not verified</x:v>
      </x:c>
      <x:c r="S113" s="12" t="str">
        <x:v>Not fully coded</x:v>
      </x:c>
      <x:c r="T113" s="12"/>
      <x:c r="U113" s="12"/>
      <x:c r="V113" s="12"/>
      <x:c r="W113" s="12"/>
      <x:c r="X113" s="12" t="str">
        <x:v>Not estimable</x:v>
      </x:c>
      <x:c r="Y113" s="12" t="str">
        <x:v>No matched U.S. model/revision exposure obtained</x:v>
      </x:c>
      <x:c r="Z113" s="12"/>
      <x:c r="AA113" s="12" t="str">
        <x:f>IF(COUNTIF('Owner evidence'!$C$2:$C$29,$C113)=0,"",COUNTIF('Owner evidence'!$C$2:$C$29,$C113))</x:f>
      </x:c>
      <x:c r="AB113" s="12" t="str">
        <x:f>IF(COUNTIF('Owner evidence'!$C$2:$C$29,$C113)=0,"",SUMIF('Owner evidence'!$C$2:$C$29,$C113,'Owner evidence'!$N$2:$N$29))</x:f>
      </x:c>
      <x:c r="AC113" s="12" t="str">
        <x:f>IF(COUNTIF('Owner evidence'!$C$2:$C$29,$C113)=0,"",SUMIF('Owner evidence'!$C$2:$C$29,$C113,'Owner evidence'!$O$2:$O$29))</x:f>
      </x:c>
      <x:c r="AD113" s="12" t="str">
        <x:f>IF(COUNTIF('Owner evidence'!$C$2:$C$29,$C113)=0,"",SUMIF('Owner evidence'!$C$2:$C$29,$C113,'Owner evidence'!$P$2:$P$29))</x:f>
      </x:c>
      <x:c r="AE113" s="12" t="str">
        <x:f>IF(COUNTIF('Owner evidence'!$C$2:$C$29,$C113)=0,"",SUMIF('Owner evidence'!$C$2:$C$29,$C113,'Owner evidence'!$U$2:$U$29))</x:f>
      </x:c>
      <x:c r="AF113" s="12" t="str">
        <x:f>IF(COUNTIF('Owner evidence'!$C$2:$C$29,$C113)=0,"",SUMIF('Owner evidence'!$C$2:$C$29,$C113,'Owner evidence'!$W$2:$W$29))</x:f>
      </x:c>
      <x:c r="AG113" s="12" t="str">
        <x:f>IF(COUNTIF('Owner evidence'!$C$2:$C$29,$C113)=0,"",SUMIF('Owner evidence'!$C$2:$C$29,$C113,'Owner evidence'!$X$2:$X$29))</x:f>
      </x:c>
      <x:c r="AH113" s="12"/>
      <x:c r="AI113" s="12"/>
      <x:c r="AJ113" s="12"/>
      <x:c r="AK113" s="12"/>
      <x:c r="AL113" s="12"/>
      <x:c r="AM113" s="12"/>
      <x:c r="AN113" s="12"/>
      <x:c r="AO113" s="12"/>
      <x:c r="AP113" s="12"/>
      <x:c r="AQ113" s="12" t="str">
        <x:v>INSUFFICIENT DATA</x:v>
      </x:c>
      <x:c r="AR113" s="12" t="str">
        <x:v>INSUFFICIENT DATA for population inference</x:v>
      </x:c>
      <x:c r="AS113" s="12" t="str"/>
      <x:c r="AT113" s="12" t="str">
        <x:v>Advertised USD price; tax, shipping and optional consumables excluded</x:v>
      </x:c>
      <x:c r="AU113" s="12" t="str"/>
      <x:c r="AV113" s="12" t="str">
        <x:v>C22</x:v>
      </x:c>
      <x:c r="AW113" s="12" t="str">
        <x:v>https://epax3d.com/collections/x-series-1</x:v>
      </x:c>
      <x:c r="AX113" s="12" t="str"/>
      <x:c r="AY113" s="12" t="str"/>
      <x:c r="AZ113" s="12"/>
      <x:c r="BA113" s="12"/>
      <x:c r="BB113" s="12"/>
    </x:row>
    <x:row r="114" ht="42" customHeight="1">
      <x:c r="A114" s="12" t="str">
        <x:v>M113</x:v>
      </x:c>
      <x:c r="B114" s="12" t="str">
        <x:v>EPAX</x:v>
      </x:c>
      <x:c r="C114" s="12" t="str">
        <x:v>X160 8K</x:v>
      </x:c>
      <x:c r="D114" s="12" t="str">
        <x:v>Base / standard listing</x:v>
      </x:c>
      <x:c r="E114" s="12" t="str">
        <x:v>Resin</x:v>
      </x:c>
      <x:c r="F114" s="12" t="str">
        <x:v>Navigation candidate; current price/stock unresolved</x:v>
      </x:c>
      <x:c r="G114" s="12" t="n">
        <x:v>0</x:v>
      </x:c>
      <x:c r="H114" s="16"/>
      <x:c r="I114" s="16"/>
      <x:c r="J114" s="16"/>
      <x:c r="K114" s="16"/>
      <x:c r="L114" s="12" t="str">
        <x:v>Not estimable</x:v>
      </x:c>
      <x:c r="M114" s="12" t="str">
        <x:v>MSLA</x:v>
      </x:c>
      <x:c r="N114" s="12"/>
      <x:c r="O114" s="12"/>
      <x:c r="P114" s="12" t="str">
        <x:v>Unknown</x:v>
      </x:c>
      <x:c r="Q114" s="12"/>
      <x:c r="R114" s="12" t="str">
        <x:v>Hardware revision and launch timing not verified</x:v>
      </x:c>
      <x:c r="S114" s="12" t="str">
        <x:v>Not fully coded</x:v>
      </x:c>
      <x:c r="T114" s="12"/>
      <x:c r="U114" s="12"/>
      <x:c r="V114" s="12"/>
      <x:c r="W114" s="12"/>
      <x:c r="X114" s="12" t="str">
        <x:v>Not estimable</x:v>
      </x:c>
      <x:c r="Y114" s="12" t="str">
        <x:v>No matched U.S. model/revision exposure obtained</x:v>
      </x:c>
      <x:c r="Z114" s="12"/>
      <x:c r="AA114" s="12" t="str">
        <x:f>IF(COUNTIF('Owner evidence'!$C$2:$C$29,$C114)=0,"",COUNTIF('Owner evidence'!$C$2:$C$29,$C114))</x:f>
      </x:c>
      <x:c r="AB114" s="12" t="str">
        <x:f>IF(COUNTIF('Owner evidence'!$C$2:$C$29,$C114)=0,"",SUMIF('Owner evidence'!$C$2:$C$29,$C114,'Owner evidence'!$N$2:$N$29))</x:f>
      </x:c>
      <x:c r="AC114" s="12" t="str">
        <x:f>IF(COUNTIF('Owner evidence'!$C$2:$C$29,$C114)=0,"",SUMIF('Owner evidence'!$C$2:$C$29,$C114,'Owner evidence'!$O$2:$O$29))</x:f>
      </x:c>
      <x:c r="AD114" s="12" t="str">
        <x:f>IF(COUNTIF('Owner evidence'!$C$2:$C$29,$C114)=0,"",SUMIF('Owner evidence'!$C$2:$C$29,$C114,'Owner evidence'!$P$2:$P$29))</x:f>
      </x:c>
      <x:c r="AE114" s="12" t="str">
        <x:f>IF(COUNTIF('Owner evidence'!$C$2:$C$29,$C114)=0,"",SUMIF('Owner evidence'!$C$2:$C$29,$C114,'Owner evidence'!$U$2:$U$29))</x:f>
      </x:c>
      <x:c r="AF114" s="12" t="str">
        <x:f>IF(COUNTIF('Owner evidence'!$C$2:$C$29,$C114)=0,"",SUMIF('Owner evidence'!$C$2:$C$29,$C114,'Owner evidence'!$W$2:$W$29))</x:f>
      </x:c>
      <x:c r="AG114" s="12" t="str">
        <x:f>IF(COUNTIF('Owner evidence'!$C$2:$C$29,$C114)=0,"",SUMIF('Owner evidence'!$C$2:$C$29,$C114,'Owner evidence'!$X$2:$X$29))</x:f>
      </x:c>
      <x:c r="AH114" s="12"/>
      <x:c r="AI114" s="12"/>
      <x:c r="AJ114" s="12"/>
      <x:c r="AK114" s="12"/>
      <x:c r="AL114" s="12"/>
      <x:c r="AM114" s="12"/>
      <x:c r="AN114" s="12"/>
      <x:c r="AO114" s="12"/>
      <x:c r="AP114" s="12"/>
      <x:c r="AQ114" s="12" t="str">
        <x:v>INSUFFICIENT DATA</x:v>
      </x:c>
      <x:c r="AR114" s="12" t="str">
        <x:v>INSUFFICIENT DATA for population inference</x:v>
      </x:c>
      <x:c r="AS114" s="12" t="str"/>
      <x:c r="AT114" s="12" t="str">
        <x:v>Advertised USD price; tax, shipping and optional consumables excluded</x:v>
      </x:c>
      <x:c r="AU114" s="12" t="str"/>
      <x:c r="AV114" s="12" t="str">
        <x:v>C22</x:v>
      </x:c>
      <x:c r="AW114" s="12" t="str">
        <x:v>https://epax3d.com/collections/x-series-1</x:v>
      </x:c>
      <x:c r="AX114" s="12" t="str"/>
      <x:c r="AY114" s="12" t="str"/>
      <x:c r="AZ114" s="12"/>
      <x:c r="BA114" s="12"/>
      <x:c r="BB114" s="12"/>
    </x:row>
    <x:row r="115" ht="42" customHeight="1">
      <x:c r="A115" s="12" t="str">
        <x:v>M114</x:v>
      </x:c>
      <x:c r="B115" s="12" t="str">
        <x:v>Artillery</x:v>
      </x:c>
      <x:c r="C115" s="12" t="str">
        <x:v>M1 Pro</x:v>
      </x:c>
      <x:c r="D115" s="12" t="str">
        <x:v>Base / standard listing</x:v>
      </x:c>
      <x:c r="E115" s="12" t="str">
        <x:v>FDM/FFF</x:v>
      </x:c>
      <x:c r="F115" s="12" t="str">
        <x:v>Catalog candidate; price unresolved</x:v>
      </x:c>
      <x:c r="G115" s="12" t="n">
        <x:v>0</x:v>
      </x:c>
      <x:c r="H115" s="16"/>
      <x:c r="I115" s="16"/>
      <x:c r="J115" s="16"/>
      <x:c r="K115" s="16"/>
      <x:c r="L115" s="12" t="str">
        <x:v>Not estimable</x:v>
      </x:c>
      <x:c r="M115" s="12" t="str">
        <x:v>Not verified</x:v>
      </x:c>
      <x:c r="N115" s="12"/>
      <x:c r="O115" s="12"/>
      <x:c r="P115" s="12" t="str">
        <x:v>Unknown</x:v>
      </x:c>
      <x:c r="Q115" s="12"/>
      <x:c r="R115" s="12" t="str">
        <x:v>Hardware revision and launch timing not verified</x:v>
      </x:c>
      <x:c r="S115" s="12" t="str">
        <x:v>Not fully coded</x:v>
      </x:c>
      <x:c r="T115" s="12"/>
      <x:c r="U115" s="12"/>
      <x:c r="V115" s="12"/>
      <x:c r="W115" s="12"/>
      <x:c r="X115" s="12" t="str">
        <x:v>Not estimable</x:v>
      </x:c>
      <x:c r="Y115" s="12" t="str">
        <x:v>No matched U.S. model/revision exposure obtained</x:v>
      </x:c>
      <x:c r="Z115" s="12"/>
      <x:c r="AA115" s="12" t="str">
        <x:f>IF(COUNTIF('Owner evidence'!$C$2:$C$29,$C115)=0,"",COUNTIF('Owner evidence'!$C$2:$C$29,$C115))</x:f>
      </x:c>
      <x:c r="AB115" s="12" t="str">
        <x:f>IF(COUNTIF('Owner evidence'!$C$2:$C$29,$C115)=0,"",SUMIF('Owner evidence'!$C$2:$C$29,$C115,'Owner evidence'!$N$2:$N$29))</x:f>
      </x:c>
      <x:c r="AC115" s="12" t="str">
        <x:f>IF(COUNTIF('Owner evidence'!$C$2:$C$29,$C115)=0,"",SUMIF('Owner evidence'!$C$2:$C$29,$C115,'Owner evidence'!$O$2:$O$29))</x:f>
      </x:c>
      <x:c r="AD115" s="12" t="str">
        <x:f>IF(COUNTIF('Owner evidence'!$C$2:$C$29,$C115)=0,"",SUMIF('Owner evidence'!$C$2:$C$29,$C115,'Owner evidence'!$P$2:$P$29))</x:f>
      </x:c>
      <x:c r="AE115" s="12" t="str">
        <x:f>IF(COUNTIF('Owner evidence'!$C$2:$C$29,$C115)=0,"",SUMIF('Owner evidence'!$C$2:$C$29,$C115,'Owner evidence'!$U$2:$U$29))</x:f>
      </x:c>
      <x:c r="AF115" s="12" t="str">
        <x:f>IF(COUNTIF('Owner evidence'!$C$2:$C$29,$C115)=0,"",SUMIF('Owner evidence'!$C$2:$C$29,$C115,'Owner evidence'!$W$2:$W$29))</x:f>
      </x:c>
      <x:c r="AG115" s="12" t="str">
        <x:f>IF(COUNTIF('Owner evidence'!$C$2:$C$29,$C115)=0,"",SUMIF('Owner evidence'!$C$2:$C$29,$C115,'Owner evidence'!$X$2:$X$29))</x:f>
      </x:c>
      <x:c r="AH115" s="12"/>
      <x:c r="AI115" s="12"/>
      <x:c r="AJ115" s="12"/>
      <x:c r="AK115" s="12"/>
      <x:c r="AL115" s="12"/>
      <x:c r="AM115" s="12"/>
      <x:c r="AN115" s="12"/>
      <x:c r="AO115" s="12"/>
      <x:c r="AP115" s="12"/>
      <x:c r="AQ115" s="12" t="str">
        <x:v>INSUFFICIENT DATA</x:v>
      </x:c>
      <x:c r="AR115" s="12" t="str">
        <x:v>INSUFFICIENT DATA for population inference</x:v>
      </x:c>
      <x:c r="AS115" s="12" t="str"/>
      <x:c r="AT115" s="12" t="str">
        <x:v>Advertised USD price; tax, shipping and optional consumables excluded</x:v>
      </x:c>
      <x:c r="AU115" s="12" t="str"/>
      <x:c r="AV115" s="12" t="str">
        <x:v>C23</x:v>
      </x:c>
      <x:c r="AW115" s="12" t="str">
        <x:v>https://www.artillery3d.com/pages/product-series</x:v>
      </x:c>
      <x:c r="AX115" s="12" t="str"/>
      <x:c r="AY115" s="12" t="str"/>
      <x:c r="AZ115" s="12"/>
      <x:c r="BA115" s="12"/>
      <x:c r="BB115" s="12"/>
    </x:row>
    <x:row r="116" ht="42" customHeight="1">
      <x:c r="A116" s="12" t="str">
        <x:v>M115</x:v>
      </x:c>
      <x:c r="B116" s="12" t="str">
        <x:v>Artillery</x:v>
      </x:c>
      <x:c r="C116" s="12" t="str">
        <x:v>M1 Pro S1</x:v>
      </x:c>
      <x:c r="D116" s="12" t="str">
        <x:v>Base / standard listing</x:v>
      </x:c>
      <x:c r="E116" s="12" t="str">
        <x:v>FDM/FFF</x:v>
      </x:c>
      <x:c r="F116" s="12" t="str">
        <x:v>Sold out at audited source</x:v>
      </x:c>
      <x:c r="G116" s="12" t="n">
        <x:v>0</x:v>
      </x:c>
      <x:c r="H116" s="16"/>
      <x:c r="I116" s="16"/>
      <x:c r="J116" s="16"/>
      <x:c r="K116" s="16"/>
      <x:c r="L116" s="12" t="str">
        <x:v>Not estimable</x:v>
      </x:c>
      <x:c r="M116" s="12" t="str">
        <x:v>Not verified</x:v>
      </x:c>
      <x:c r="N116" s="12"/>
      <x:c r="O116" s="12"/>
      <x:c r="P116" s="12" t="str">
        <x:v>Unknown</x:v>
      </x:c>
      <x:c r="Q116" s="12"/>
      <x:c r="R116" s="12" t="str">
        <x:v>Hardware revision and launch timing not verified</x:v>
      </x:c>
      <x:c r="S116" s="12" t="str">
        <x:v>Not fully coded</x:v>
      </x:c>
      <x:c r="T116" s="12"/>
      <x:c r="U116" s="12"/>
      <x:c r="V116" s="12"/>
      <x:c r="W116" s="12"/>
      <x:c r="X116" s="12" t="str">
        <x:v>Not estimable</x:v>
      </x:c>
      <x:c r="Y116" s="12" t="str">
        <x:v>No matched U.S. model/revision exposure obtained</x:v>
      </x:c>
      <x:c r="Z116" s="12"/>
      <x:c r="AA116" s="12" t="str">
        <x:f>IF(COUNTIF('Owner evidence'!$C$2:$C$29,$C116)=0,"",COUNTIF('Owner evidence'!$C$2:$C$29,$C116))</x:f>
      </x:c>
      <x:c r="AB116" s="12" t="str">
        <x:f>IF(COUNTIF('Owner evidence'!$C$2:$C$29,$C116)=0,"",SUMIF('Owner evidence'!$C$2:$C$29,$C116,'Owner evidence'!$N$2:$N$29))</x:f>
      </x:c>
      <x:c r="AC116" s="12" t="str">
        <x:f>IF(COUNTIF('Owner evidence'!$C$2:$C$29,$C116)=0,"",SUMIF('Owner evidence'!$C$2:$C$29,$C116,'Owner evidence'!$O$2:$O$29))</x:f>
      </x:c>
      <x:c r="AD116" s="12" t="str">
        <x:f>IF(COUNTIF('Owner evidence'!$C$2:$C$29,$C116)=0,"",SUMIF('Owner evidence'!$C$2:$C$29,$C116,'Owner evidence'!$P$2:$P$29))</x:f>
      </x:c>
      <x:c r="AE116" s="12" t="str">
        <x:f>IF(COUNTIF('Owner evidence'!$C$2:$C$29,$C116)=0,"",SUMIF('Owner evidence'!$C$2:$C$29,$C116,'Owner evidence'!$U$2:$U$29))</x:f>
      </x:c>
      <x:c r="AF116" s="12" t="str">
        <x:f>IF(COUNTIF('Owner evidence'!$C$2:$C$29,$C116)=0,"",SUMIF('Owner evidence'!$C$2:$C$29,$C116,'Owner evidence'!$W$2:$W$29))</x:f>
      </x:c>
      <x:c r="AG116" s="12" t="str">
        <x:f>IF(COUNTIF('Owner evidence'!$C$2:$C$29,$C116)=0,"",SUMIF('Owner evidence'!$C$2:$C$29,$C116,'Owner evidence'!$X$2:$X$29))</x:f>
      </x:c>
      <x:c r="AH116" s="12"/>
      <x:c r="AI116" s="12"/>
      <x:c r="AJ116" s="12"/>
      <x:c r="AK116" s="12"/>
      <x:c r="AL116" s="12"/>
      <x:c r="AM116" s="12"/>
      <x:c r="AN116" s="12"/>
      <x:c r="AO116" s="12"/>
      <x:c r="AP116" s="12"/>
      <x:c r="AQ116" s="12" t="str">
        <x:v>INSUFFICIENT DATA</x:v>
      </x:c>
      <x:c r="AR116" s="12" t="str">
        <x:v>INSUFFICIENT DATA for population inference</x:v>
      </x:c>
      <x:c r="AS116" s="12" t="str"/>
      <x:c r="AT116" s="12" t="str">
        <x:v>Advertised USD price; tax, shipping and optional consumables excluded</x:v>
      </x:c>
      <x:c r="AU116" s="12" t="str"/>
      <x:c r="AV116" s="12" t="str">
        <x:v>C23</x:v>
      </x:c>
      <x:c r="AW116" s="12" t="str">
        <x:v>https://www.artillery3d.com/pages/product-series</x:v>
      </x:c>
      <x:c r="AX116" s="12" t="str"/>
      <x:c r="AY116" s="12" t="str"/>
      <x:c r="AZ116" s="12"/>
      <x:c r="BA116" s="12"/>
      <x:c r="BB116" s="12"/>
    </x:row>
    <x:row r="117" ht="42" customHeight="1">
      <x:c r="A117" s="12" t="str">
        <x:v>M116</x:v>
      </x:c>
      <x:c r="B117" s="12" t="str">
        <x:v>Artillery</x:v>
      </x:c>
      <x:c r="C117" s="12" t="str">
        <x:v>Sidewinder X4 Plus</x:v>
      </x:c>
      <x:c r="D117" s="12" t="str">
        <x:v>Base / standard listing</x:v>
      </x:c>
      <x:c r="E117" s="12" t="str">
        <x:v>FDM/FFF</x:v>
      </x:c>
      <x:c r="F117" s="12" t="str">
        <x:v>Sold out at audited source</x:v>
      </x:c>
      <x:c r="G117" s="12" t="n">
        <x:v>0</x:v>
      </x:c>
      <x:c r="H117" s="16"/>
      <x:c r="I117" s="16"/>
      <x:c r="J117" s="16"/>
      <x:c r="K117" s="16"/>
      <x:c r="L117" s="12" t="str">
        <x:v>Not estimable</x:v>
      </x:c>
      <x:c r="M117" s="12" t="str">
        <x:v>Cartesian bedslinger</x:v>
      </x:c>
      <x:c r="N117" s="12"/>
      <x:c r="O117" s="12"/>
      <x:c r="P117" s="12" t="str">
        <x:v>Unknown</x:v>
      </x:c>
      <x:c r="Q117" s="12"/>
      <x:c r="R117" s="12" t="str">
        <x:v>Hardware revision and launch timing not verified</x:v>
      </x:c>
      <x:c r="S117" s="12" t="str">
        <x:v>Not fully coded</x:v>
      </x:c>
      <x:c r="T117" s="12"/>
      <x:c r="U117" s="12"/>
      <x:c r="V117" s="12"/>
      <x:c r="W117" s="12"/>
      <x:c r="X117" s="12" t="str">
        <x:v>Not estimable</x:v>
      </x:c>
      <x:c r="Y117" s="12" t="str">
        <x:v>No matched U.S. model/revision exposure obtained</x:v>
      </x:c>
      <x:c r="Z117" s="12"/>
      <x:c r="AA117" s="12" t="str">
        <x:f>IF(COUNTIF('Owner evidence'!$C$2:$C$29,$C117)=0,"",COUNTIF('Owner evidence'!$C$2:$C$29,$C117))</x:f>
      </x:c>
      <x:c r="AB117" s="12" t="str">
        <x:f>IF(COUNTIF('Owner evidence'!$C$2:$C$29,$C117)=0,"",SUMIF('Owner evidence'!$C$2:$C$29,$C117,'Owner evidence'!$N$2:$N$29))</x:f>
      </x:c>
      <x:c r="AC117" s="12" t="str">
        <x:f>IF(COUNTIF('Owner evidence'!$C$2:$C$29,$C117)=0,"",SUMIF('Owner evidence'!$C$2:$C$29,$C117,'Owner evidence'!$O$2:$O$29))</x:f>
      </x:c>
      <x:c r="AD117" s="12" t="str">
        <x:f>IF(COUNTIF('Owner evidence'!$C$2:$C$29,$C117)=0,"",SUMIF('Owner evidence'!$C$2:$C$29,$C117,'Owner evidence'!$P$2:$P$29))</x:f>
      </x:c>
      <x:c r="AE117" s="12" t="str">
        <x:f>IF(COUNTIF('Owner evidence'!$C$2:$C$29,$C117)=0,"",SUMIF('Owner evidence'!$C$2:$C$29,$C117,'Owner evidence'!$U$2:$U$29))</x:f>
      </x:c>
      <x:c r="AF117" s="12" t="str">
        <x:f>IF(COUNTIF('Owner evidence'!$C$2:$C$29,$C117)=0,"",SUMIF('Owner evidence'!$C$2:$C$29,$C117,'Owner evidence'!$W$2:$W$29))</x:f>
      </x:c>
      <x:c r="AG117" s="12" t="str">
        <x:f>IF(COUNTIF('Owner evidence'!$C$2:$C$29,$C117)=0,"",SUMIF('Owner evidence'!$C$2:$C$29,$C117,'Owner evidence'!$X$2:$X$29))</x:f>
      </x:c>
      <x:c r="AH117" s="12"/>
      <x:c r="AI117" s="12"/>
      <x:c r="AJ117" s="12"/>
      <x:c r="AK117" s="12"/>
      <x:c r="AL117" s="12"/>
      <x:c r="AM117" s="12"/>
      <x:c r="AN117" s="12"/>
      <x:c r="AO117" s="12"/>
      <x:c r="AP117" s="12"/>
      <x:c r="AQ117" s="12" t="str">
        <x:v>INSUFFICIENT DATA</x:v>
      </x:c>
      <x:c r="AR117" s="12" t="str">
        <x:v>INSUFFICIENT DATA for population inference</x:v>
      </x:c>
      <x:c r="AS117" s="12" t="str"/>
      <x:c r="AT117" s="12" t="str">
        <x:v>Advertised USD price; tax, shipping and optional consumables excluded</x:v>
      </x:c>
      <x:c r="AU117" s="12" t="str"/>
      <x:c r="AV117" s="12" t="str">
        <x:v>C23</x:v>
      </x:c>
      <x:c r="AW117" s="12" t="str">
        <x:v>https://www.artillery3d.com/pages/product-series</x:v>
      </x:c>
      <x:c r="AX117" s="12" t="str"/>
      <x:c r="AY117" s="12" t="str"/>
      <x:c r="AZ117" s="12"/>
      <x:c r="BA117" s="12"/>
      <x:c r="BB117" s="12"/>
    </x:row>
    <x:row r="118" ht="42" customHeight="1">
      <x:c r="A118" s="12" t="str">
        <x:v>M117</x:v>
      </x:c>
      <x:c r="B118" s="12" t="str">
        <x:v>Artillery</x:v>
      </x:c>
      <x:c r="C118" s="12" t="str">
        <x:v>Sidewinder X4 Pro S1</x:v>
      </x:c>
      <x:c r="D118" s="12" t="str">
        <x:v>Base / standard listing</x:v>
      </x:c>
      <x:c r="E118" s="12" t="str">
        <x:v>FDM/FFF</x:v>
      </x:c>
      <x:c r="F118" s="12" t="str">
        <x:v>Sold out at audited source</x:v>
      </x:c>
      <x:c r="G118" s="12" t="n">
        <x:v>0</x:v>
      </x:c>
      <x:c r="H118" s="16"/>
      <x:c r="I118" s="16"/>
      <x:c r="J118" s="16"/>
      <x:c r="K118" s="16"/>
      <x:c r="L118" s="12" t="str">
        <x:v>Not estimable</x:v>
      </x:c>
      <x:c r="M118" s="12" t="str">
        <x:v>Cartesian bedslinger</x:v>
      </x:c>
      <x:c r="N118" s="12"/>
      <x:c r="O118" s="12"/>
      <x:c r="P118" s="12" t="str">
        <x:v>Unknown</x:v>
      </x:c>
      <x:c r="Q118" s="12"/>
      <x:c r="R118" s="12" t="str">
        <x:v>Hardware revision and launch timing not verified</x:v>
      </x:c>
      <x:c r="S118" s="12" t="str">
        <x:v>Not fully coded</x:v>
      </x:c>
      <x:c r="T118" s="12"/>
      <x:c r="U118" s="12"/>
      <x:c r="V118" s="12"/>
      <x:c r="W118" s="12"/>
      <x:c r="X118" s="12" t="str">
        <x:v>Not estimable</x:v>
      </x:c>
      <x:c r="Y118" s="12" t="str">
        <x:v>No matched U.S. model/revision exposure obtained</x:v>
      </x:c>
      <x:c r="Z118" s="12"/>
      <x:c r="AA118" s="12" t="str">
        <x:f>IF(COUNTIF('Owner evidence'!$C$2:$C$29,$C118)=0,"",COUNTIF('Owner evidence'!$C$2:$C$29,$C118))</x:f>
      </x:c>
      <x:c r="AB118" s="12" t="str">
        <x:f>IF(COUNTIF('Owner evidence'!$C$2:$C$29,$C118)=0,"",SUMIF('Owner evidence'!$C$2:$C$29,$C118,'Owner evidence'!$N$2:$N$29))</x:f>
      </x:c>
      <x:c r="AC118" s="12" t="str">
        <x:f>IF(COUNTIF('Owner evidence'!$C$2:$C$29,$C118)=0,"",SUMIF('Owner evidence'!$C$2:$C$29,$C118,'Owner evidence'!$O$2:$O$29))</x:f>
      </x:c>
      <x:c r="AD118" s="12" t="str">
        <x:f>IF(COUNTIF('Owner evidence'!$C$2:$C$29,$C118)=0,"",SUMIF('Owner evidence'!$C$2:$C$29,$C118,'Owner evidence'!$P$2:$P$29))</x:f>
      </x:c>
      <x:c r="AE118" s="12" t="str">
        <x:f>IF(COUNTIF('Owner evidence'!$C$2:$C$29,$C118)=0,"",SUMIF('Owner evidence'!$C$2:$C$29,$C118,'Owner evidence'!$U$2:$U$29))</x:f>
      </x:c>
      <x:c r="AF118" s="12" t="str">
        <x:f>IF(COUNTIF('Owner evidence'!$C$2:$C$29,$C118)=0,"",SUMIF('Owner evidence'!$C$2:$C$29,$C118,'Owner evidence'!$W$2:$W$29))</x:f>
      </x:c>
      <x:c r="AG118" s="12" t="str">
        <x:f>IF(COUNTIF('Owner evidence'!$C$2:$C$29,$C118)=0,"",SUMIF('Owner evidence'!$C$2:$C$29,$C118,'Owner evidence'!$X$2:$X$29))</x:f>
      </x:c>
      <x:c r="AH118" s="12"/>
      <x:c r="AI118" s="12"/>
      <x:c r="AJ118" s="12"/>
      <x:c r="AK118" s="12"/>
      <x:c r="AL118" s="12"/>
      <x:c r="AM118" s="12"/>
      <x:c r="AN118" s="12"/>
      <x:c r="AO118" s="12"/>
      <x:c r="AP118" s="12"/>
      <x:c r="AQ118" s="12" t="str">
        <x:v>INSUFFICIENT DATA</x:v>
      </x:c>
      <x:c r="AR118" s="12" t="str">
        <x:v>INSUFFICIENT DATA for population inference</x:v>
      </x:c>
      <x:c r="AS118" s="12" t="str"/>
      <x:c r="AT118" s="12" t="str">
        <x:v>Advertised USD price; tax, shipping and optional consumables excluded</x:v>
      </x:c>
      <x:c r="AU118" s="12" t="str"/>
      <x:c r="AV118" s="12" t="str">
        <x:v>C23</x:v>
      </x:c>
      <x:c r="AW118" s="12" t="str">
        <x:v>https://www.artillery3d.com/pages/product-series</x:v>
      </x:c>
      <x:c r="AX118" s="12" t="str"/>
      <x:c r="AY118" s="12" t="str"/>
      <x:c r="AZ118" s="12"/>
      <x:c r="BA118" s="12"/>
      <x:c r="BB118" s="12"/>
    </x:row>
    <x:row r="119" ht="42" customHeight="1">
      <x:c r="A119" s="12" t="str">
        <x:v>M118</x:v>
      </x:c>
      <x:c r="B119" s="12" t="str">
        <x:v>Artillery</x:v>
      </x:c>
      <x:c r="C119" s="12" t="str">
        <x:v>Sidewinder X4 Pro</x:v>
      </x:c>
      <x:c r="D119" s="12" t="str">
        <x:v>Base / standard listing</x:v>
      </x:c>
      <x:c r="E119" s="12" t="str">
        <x:v>FDM/FFF</x:v>
      </x:c>
      <x:c r="F119" s="12" t="str">
        <x:v>Sold out at audited source</x:v>
      </x:c>
      <x:c r="G119" s="12" t="n">
        <x:v>0</x:v>
      </x:c>
      <x:c r="H119" s="16"/>
      <x:c r="I119" s="16"/>
      <x:c r="J119" s="16"/>
      <x:c r="K119" s="16"/>
      <x:c r="L119" s="12" t="str">
        <x:v>Not estimable</x:v>
      </x:c>
      <x:c r="M119" s="12" t="str">
        <x:v>Cartesian bedslinger</x:v>
      </x:c>
      <x:c r="N119" s="12"/>
      <x:c r="O119" s="12"/>
      <x:c r="P119" s="12" t="str">
        <x:v>Unknown</x:v>
      </x:c>
      <x:c r="Q119" s="12"/>
      <x:c r="R119" s="12" t="str">
        <x:v>Hardware revision and launch timing not verified</x:v>
      </x:c>
      <x:c r="S119" s="12" t="str">
        <x:v>Not fully coded</x:v>
      </x:c>
      <x:c r="T119" s="12"/>
      <x:c r="U119" s="12"/>
      <x:c r="V119" s="12"/>
      <x:c r="W119" s="12"/>
      <x:c r="X119" s="12" t="str">
        <x:v>Not estimable</x:v>
      </x:c>
      <x:c r="Y119" s="12" t="str">
        <x:v>No matched U.S. model/revision exposure obtained</x:v>
      </x:c>
      <x:c r="Z119" s="12"/>
      <x:c r="AA119" s="12" t="str">
        <x:f>IF(COUNTIF('Owner evidence'!$C$2:$C$29,$C119)=0,"",COUNTIF('Owner evidence'!$C$2:$C$29,$C119))</x:f>
      </x:c>
      <x:c r="AB119" s="12" t="str">
        <x:f>IF(COUNTIF('Owner evidence'!$C$2:$C$29,$C119)=0,"",SUMIF('Owner evidence'!$C$2:$C$29,$C119,'Owner evidence'!$N$2:$N$29))</x:f>
      </x:c>
      <x:c r="AC119" s="12" t="str">
        <x:f>IF(COUNTIF('Owner evidence'!$C$2:$C$29,$C119)=0,"",SUMIF('Owner evidence'!$C$2:$C$29,$C119,'Owner evidence'!$O$2:$O$29))</x:f>
      </x:c>
      <x:c r="AD119" s="12" t="str">
        <x:f>IF(COUNTIF('Owner evidence'!$C$2:$C$29,$C119)=0,"",SUMIF('Owner evidence'!$C$2:$C$29,$C119,'Owner evidence'!$P$2:$P$29))</x:f>
      </x:c>
      <x:c r="AE119" s="12" t="str">
        <x:f>IF(COUNTIF('Owner evidence'!$C$2:$C$29,$C119)=0,"",SUMIF('Owner evidence'!$C$2:$C$29,$C119,'Owner evidence'!$U$2:$U$29))</x:f>
      </x:c>
      <x:c r="AF119" s="12" t="str">
        <x:f>IF(COUNTIF('Owner evidence'!$C$2:$C$29,$C119)=0,"",SUMIF('Owner evidence'!$C$2:$C$29,$C119,'Owner evidence'!$W$2:$W$29))</x:f>
      </x:c>
      <x:c r="AG119" s="12" t="str">
        <x:f>IF(COUNTIF('Owner evidence'!$C$2:$C$29,$C119)=0,"",SUMIF('Owner evidence'!$C$2:$C$29,$C119,'Owner evidence'!$X$2:$X$29))</x:f>
      </x:c>
      <x:c r="AH119" s="12"/>
      <x:c r="AI119" s="12"/>
      <x:c r="AJ119" s="12"/>
      <x:c r="AK119" s="12"/>
      <x:c r="AL119" s="12"/>
      <x:c r="AM119" s="12"/>
      <x:c r="AN119" s="12"/>
      <x:c r="AO119" s="12"/>
      <x:c r="AP119" s="12"/>
      <x:c r="AQ119" s="12" t="str">
        <x:v>INSUFFICIENT DATA</x:v>
      </x:c>
      <x:c r="AR119" s="12" t="str">
        <x:v>INSUFFICIENT DATA for population inference</x:v>
      </x:c>
      <x:c r="AS119" s="12" t="str"/>
      <x:c r="AT119" s="12" t="str">
        <x:v>Advertised USD price; tax, shipping and optional consumables excluded</x:v>
      </x:c>
      <x:c r="AU119" s="12" t="str"/>
      <x:c r="AV119" s="12" t="str">
        <x:v>C23</x:v>
      </x:c>
      <x:c r="AW119" s="12" t="str">
        <x:v>https://www.artillery3d.com/pages/product-series</x:v>
      </x:c>
      <x:c r="AX119" s="12" t="str"/>
      <x:c r="AY119" s="12" t="str"/>
      <x:c r="AZ119" s="12"/>
      <x:c r="BA119" s="12"/>
      <x:c r="BB119" s="12"/>
    </x:row>
    <x:row r="120" ht="42" customHeight="1">
      <x:c r="A120" s="12" t="str">
        <x:v>M119</x:v>
      </x:c>
      <x:c r="B120" s="12" t="str">
        <x:v>Artillery</x:v>
      </x:c>
      <x:c r="C120" s="12" t="str">
        <x:v>Sidewinder X3 Plus</x:v>
      </x:c>
      <x:c r="D120" s="12" t="str">
        <x:v>Base / standard listing</x:v>
      </x:c>
      <x:c r="E120" s="12" t="str">
        <x:v>FDM/FFF</x:v>
      </x:c>
      <x:c r="F120" s="12" t="str">
        <x:v>Sold out at audited source</x:v>
      </x:c>
      <x:c r="G120" s="12" t="n">
        <x:v>0</x:v>
      </x:c>
      <x:c r="H120" s="16"/>
      <x:c r="I120" s="16"/>
      <x:c r="J120" s="16"/>
      <x:c r="K120" s="16"/>
      <x:c r="L120" s="12" t="str">
        <x:v>Not estimable</x:v>
      </x:c>
      <x:c r="M120" s="12" t="str">
        <x:v>Cartesian bedslinger</x:v>
      </x:c>
      <x:c r="N120" s="12"/>
      <x:c r="O120" s="12"/>
      <x:c r="P120" s="12" t="str">
        <x:v>Unknown</x:v>
      </x:c>
      <x:c r="Q120" s="12"/>
      <x:c r="R120" s="12" t="str">
        <x:v>Hardware revision and launch timing not verified</x:v>
      </x:c>
      <x:c r="S120" s="12" t="str">
        <x:v>Not fully coded</x:v>
      </x:c>
      <x:c r="T120" s="12"/>
      <x:c r="U120" s="12"/>
      <x:c r="V120" s="12"/>
      <x:c r="W120" s="12"/>
      <x:c r="X120" s="12" t="str">
        <x:v>Not estimable</x:v>
      </x:c>
      <x:c r="Y120" s="12" t="str">
        <x:v>No matched U.S. model/revision exposure obtained</x:v>
      </x:c>
      <x:c r="Z120" s="12"/>
      <x:c r="AA120" s="12" t="str">
        <x:f>IF(COUNTIF('Owner evidence'!$C$2:$C$29,$C120)=0,"",COUNTIF('Owner evidence'!$C$2:$C$29,$C120))</x:f>
      </x:c>
      <x:c r="AB120" s="12" t="str">
        <x:f>IF(COUNTIF('Owner evidence'!$C$2:$C$29,$C120)=0,"",SUMIF('Owner evidence'!$C$2:$C$29,$C120,'Owner evidence'!$N$2:$N$29))</x:f>
      </x:c>
      <x:c r="AC120" s="12" t="str">
        <x:f>IF(COUNTIF('Owner evidence'!$C$2:$C$29,$C120)=0,"",SUMIF('Owner evidence'!$C$2:$C$29,$C120,'Owner evidence'!$O$2:$O$29))</x:f>
      </x:c>
      <x:c r="AD120" s="12" t="str">
        <x:f>IF(COUNTIF('Owner evidence'!$C$2:$C$29,$C120)=0,"",SUMIF('Owner evidence'!$C$2:$C$29,$C120,'Owner evidence'!$P$2:$P$29))</x:f>
      </x:c>
      <x:c r="AE120" s="12" t="str">
        <x:f>IF(COUNTIF('Owner evidence'!$C$2:$C$29,$C120)=0,"",SUMIF('Owner evidence'!$C$2:$C$29,$C120,'Owner evidence'!$U$2:$U$29))</x:f>
      </x:c>
      <x:c r="AF120" s="12" t="str">
        <x:f>IF(COUNTIF('Owner evidence'!$C$2:$C$29,$C120)=0,"",SUMIF('Owner evidence'!$C$2:$C$29,$C120,'Owner evidence'!$W$2:$W$29))</x:f>
      </x:c>
      <x:c r="AG120" s="12" t="str">
        <x:f>IF(COUNTIF('Owner evidence'!$C$2:$C$29,$C120)=0,"",SUMIF('Owner evidence'!$C$2:$C$29,$C120,'Owner evidence'!$X$2:$X$29))</x:f>
      </x:c>
      <x:c r="AH120" s="12"/>
      <x:c r="AI120" s="12"/>
      <x:c r="AJ120" s="12"/>
      <x:c r="AK120" s="12"/>
      <x:c r="AL120" s="12"/>
      <x:c r="AM120" s="12"/>
      <x:c r="AN120" s="12"/>
      <x:c r="AO120" s="12"/>
      <x:c r="AP120" s="12"/>
      <x:c r="AQ120" s="12" t="str">
        <x:v>INSUFFICIENT DATA</x:v>
      </x:c>
      <x:c r="AR120" s="12" t="str">
        <x:v>INSUFFICIENT DATA for population inference</x:v>
      </x:c>
      <x:c r="AS120" s="12" t="str"/>
      <x:c r="AT120" s="12" t="str">
        <x:v>Advertised USD price; tax, shipping and optional consumables excluded</x:v>
      </x:c>
      <x:c r="AU120" s="12" t="str"/>
      <x:c r="AV120" s="12" t="str">
        <x:v>C23</x:v>
      </x:c>
      <x:c r="AW120" s="12" t="str">
        <x:v>https://www.artillery3d.com/pages/product-series</x:v>
      </x:c>
      <x:c r="AX120" s="12" t="str"/>
      <x:c r="AY120" s="12" t="str"/>
      <x:c r="AZ120" s="12"/>
      <x:c r="BA120" s="12"/>
      <x:c r="BB120" s="12"/>
    </x:row>
    <x:row r="121" ht="42" customHeight="1">
      <x:c r="A121" s="12" t="str">
        <x:v>M120</x:v>
      </x:c>
      <x:c r="B121" s="12" t="str">
        <x:v>Kingroon</x:v>
      </x:c>
      <x:c r="C121" s="12" t="str">
        <x:v>KLP1</x:v>
      </x:c>
      <x:c r="D121" s="12" t="str">
        <x:v>Base / standard listing</x:v>
      </x:c>
      <x:c r="E121" s="12" t="str">
        <x:v>FDM/FFF</x:v>
      </x:c>
      <x:c r="F121" s="12" t="str">
        <x:v>Candidate; U.S. warehouse/variant unresolved</x:v>
      </x:c>
      <x:c r="G121" s="12" t="n">
        <x:v>0</x:v>
      </x:c>
      <x:c r="H121" s="16" t="n">
        <x:v>329</x:v>
      </x:c>
      <x:c r="I121" s="16"/>
      <x:c r="J121" s="16"/>
      <x:c r="K121" s="16" t="n">
        <x:v>615</x:v>
      </x:c>
      <x:c r="L121" s="12" t="str">
        <x:v>Low - regional/variant validation incomplete</x:v>
      </x:c>
      <x:c r="M121" s="12" t="str">
        <x:v>Not verified</x:v>
      </x:c>
      <x:c r="N121" s="12"/>
      <x:c r="O121" s="12"/>
      <x:c r="P121" s="12" t="str">
        <x:v>Unknown</x:v>
      </x:c>
      <x:c r="Q121" s="12"/>
      <x:c r="R121" s="12" t="str">
        <x:v>Hardware revision and launch timing not verified</x:v>
      </x:c>
      <x:c r="S121" s="12" t="str">
        <x:v>Not fully coded</x:v>
      </x:c>
      <x:c r="T121" s="12"/>
      <x:c r="U121" s="12"/>
      <x:c r="V121" s="12"/>
      <x:c r="W121" s="12"/>
      <x:c r="X121" s="12" t="str">
        <x:v>Not estimable</x:v>
      </x:c>
      <x:c r="Y121" s="12" t="str">
        <x:v>No matched U.S. model/revision exposure obtained</x:v>
      </x:c>
      <x:c r="Z121" s="12"/>
      <x:c r="AA121" s="12" t="str">
        <x:f>IF(COUNTIF('Owner evidence'!$C$2:$C$29,$C121)=0,"",COUNTIF('Owner evidence'!$C$2:$C$29,$C121))</x:f>
      </x:c>
      <x:c r="AB121" s="12" t="str">
        <x:f>IF(COUNTIF('Owner evidence'!$C$2:$C$29,$C121)=0,"",SUMIF('Owner evidence'!$C$2:$C$29,$C121,'Owner evidence'!$N$2:$N$29))</x:f>
      </x:c>
      <x:c r="AC121" s="12" t="str">
        <x:f>IF(COUNTIF('Owner evidence'!$C$2:$C$29,$C121)=0,"",SUMIF('Owner evidence'!$C$2:$C$29,$C121,'Owner evidence'!$O$2:$O$29))</x:f>
      </x:c>
      <x:c r="AD121" s="12" t="str">
        <x:f>IF(COUNTIF('Owner evidence'!$C$2:$C$29,$C121)=0,"",SUMIF('Owner evidence'!$C$2:$C$29,$C121,'Owner evidence'!$P$2:$P$29))</x:f>
      </x:c>
      <x:c r="AE121" s="12" t="str">
        <x:f>IF(COUNTIF('Owner evidence'!$C$2:$C$29,$C121)=0,"",SUMIF('Owner evidence'!$C$2:$C$29,$C121,'Owner evidence'!$U$2:$U$29))</x:f>
      </x:c>
      <x:c r="AF121" s="12" t="str">
        <x:f>IF(COUNTIF('Owner evidence'!$C$2:$C$29,$C121)=0,"",SUMIF('Owner evidence'!$C$2:$C$29,$C121,'Owner evidence'!$W$2:$W$29))</x:f>
      </x:c>
      <x:c r="AG121" s="12" t="str">
        <x:f>IF(COUNTIF('Owner evidence'!$C$2:$C$29,$C121)=0,"",SUMIF('Owner evidence'!$C$2:$C$29,$C121,'Owner evidence'!$X$2:$X$29))</x:f>
      </x:c>
      <x:c r="AH121" s="12"/>
      <x:c r="AI121" s="12"/>
      <x:c r="AJ121" s="12"/>
      <x:c r="AK121" s="12"/>
      <x:c r="AL121" s="12"/>
      <x:c r="AM121" s="12"/>
      <x:c r="AN121" s="12"/>
      <x:c r="AO121" s="12"/>
      <x:c r="AP121" s="12"/>
      <x:c r="AQ121" s="12" t="str">
        <x:v>INSUFFICIENT DATA</x:v>
      </x:c>
      <x:c r="AR121" s="12" t="str">
        <x:v>INSUFFICIENT DATA for population inference</x:v>
      </x:c>
      <x:c r="AS121" s="12" t="str"/>
      <x:c r="AT121" s="12" t="str">
        <x:v>Advertised USD price; tax, shipping and optional consumables excluded</x:v>
      </x:c>
      <x:c r="AU121" s="12" t="str"/>
      <x:c r="AV121" s="12" t="str">
        <x:v>C24</x:v>
      </x:c>
      <x:c r="AW121" s="12" t="str">
        <x:v>https://kingroon.com/collections/fdm-3d-printer</x:v>
      </x:c>
      <x:c r="AX121" s="12" t="str"/>
      <x:c r="AY121" s="12" t="str"/>
      <x:c r="AZ121" s="12"/>
      <x:c r="BA121" s="12"/>
      <x:c r="BB121" s="12"/>
    </x:row>
    <x:row r="122" ht="42" customHeight="1">
      <x:c r="A122" s="12" t="str">
        <x:v>M121</x:v>
      </x:c>
      <x:c r="B122" s="12" t="str">
        <x:v>Kingroon</x:v>
      </x:c>
      <x:c r="C122" s="12" t="str">
        <x:v>KP3S Pro V2</x:v>
      </x:c>
      <x:c r="D122" s="12" t="str">
        <x:v>Base / standard listing</x:v>
      </x:c>
      <x:c r="E122" s="12" t="str">
        <x:v>FDM/FFF</x:v>
      </x:c>
      <x:c r="F122" s="12" t="str">
        <x:v>Candidate; U.S. warehouse/variant unresolved</x:v>
      </x:c>
      <x:c r="G122" s="12" t="n">
        <x:v>0</x:v>
      </x:c>
      <x:c r="H122" s="16" t="n">
        <x:v>99</x:v>
      </x:c>
      <x:c r="I122" s="16"/>
      <x:c r="J122" s="16"/>
      <x:c r="K122" s="16" t="n">
        <x:v>599</x:v>
      </x:c>
      <x:c r="L122" s="12" t="str">
        <x:v>Low - regional/variant validation incomplete</x:v>
      </x:c>
      <x:c r="M122" s="12" t="str">
        <x:v>Not verified</x:v>
      </x:c>
      <x:c r="N122" s="12"/>
      <x:c r="O122" s="12"/>
      <x:c r="P122" s="12" t="str">
        <x:v>Unknown</x:v>
      </x:c>
      <x:c r="Q122" s="12"/>
      <x:c r="R122" s="12" t="str">
        <x:v>Hardware revision and launch timing not verified</x:v>
      </x:c>
      <x:c r="S122" s="12" t="str">
        <x:v>Not fully coded</x:v>
      </x:c>
      <x:c r="T122" s="12"/>
      <x:c r="U122" s="12"/>
      <x:c r="V122" s="12"/>
      <x:c r="W122" s="12"/>
      <x:c r="X122" s="12" t="str">
        <x:v>Not estimable</x:v>
      </x:c>
      <x:c r="Y122" s="12" t="str">
        <x:v>No matched U.S. model/revision exposure obtained</x:v>
      </x:c>
      <x:c r="Z122" s="12"/>
      <x:c r="AA122" s="12" t="str">
        <x:f>IF(COUNTIF('Owner evidence'!$C$2:$C$29,$C122)=0,"",COUNTIF('Owner evidence'!$C$2:$C$29,$C122))</x:f>
      </x:c>
      <x:c r="AB122" s="12" t="str">
        <x:f>IF(COUNTIF('Owner evidence'!$C$2:$C$29,$C122)=0,"",SUMIF('Owner evidence'!$C$2:$C$29,$C122,'Owner evidence'!$N$2:$N$29))</x:f>
      </x:c>
      <x:c r="AC122" s="12" t="str">
        <x:f>IF(COUNTIF('Owner evidence'!$C$2:$C$29,$C122)=0,"",SUMIF('Owner evidence'!$C$2:$C$29,$C122,'Owner evidence'!$O$2:$O$29))</x:f>
      </x:c>
      <x:c r="AD122" s="12" t="str">
        <x:f>IF(COUNTIF('Owner evidence'!$C$2:$C$29,$C122)=0,"",SUMIF('Owner evidence'!$C$2:$C$29,$C122,'Owner evidence'!$P$2:$P$29))</x:f>
      </x:c>
      <x:c r="AE122" s="12" t="str">
        <x:f>IF(COUNTIF('Owner evidence'!$C$2:$C$29,$C122)=0,"",SUMIF('Owner evidence'!$C$2:$C$29,$C122,'Owner evidence'!$U$2:$U$29))</x:f>
      </x:c>
      <x:c r="AF122" s="12" t="str">
        <x:f>IF(COUNTIF('Owner evidence'!$C$2:$C$29,$C122)=0,"",SUMIF('Owner evidence'!$C$2:$C$29,$C122,'Owner evidence'!$W$2:$W$29))</x:f>
      </x:c>
      <x:c r="AG122" s="12" t="str">
        <x:f>IF(COUNTIF('Owner evidence'!$C$2:$C$29,$C122)=0,"",SUMIF('Owner evidence'!$C$2:$C$29,$C122,'Owner evidence'!$X$2:$X$29))</x:f>
      </x:c>
      <x:c r="AH122" s="12"/>
      <x:c r="AI122" s="12"/>
      <x:c r="AJ122" s="12"/>
      <x:c r="AK122" s="12"/>
      <x:c r="AL122" s="12"/>
      <x:c r="AM122" s="12"/>
      <x:c r="AN122" s="12"/>
      <x:c r="AO122" s="12"/>
      <x:c r="AP122" s="12"/>
      <x:c r="AQ122" s="12" t="str">
        <x:v>INSUFFICIENT DATA</x:v>
      </x:c>
      <x:c r="AR122" s="12" t="str">
        <x:v>INSUFFICIENT DATA for population inference</x:v>
      </x:c>
      <x:c r="AS122" s="12" t="str"/>
      <x:c r="AT122" s="12" t="str">
        <x:v>Advertised USD price; tax, shipping and optional consumables excluded</x:v>
      </x:c>
      <x:c r="AU122" s="12" t="str">
        <x:v>From-price may represent a non-comparable variant; excluded from price-band counts</x:v>
      </x:c>
      <x:c r="AV122" s="12" t="str">
        <x:v>C24</x:v>
      </x:c>
      <x:c r="AW122" s="12" t="str">
        <x:v>https://kingroon.com/collections/fdm-3d-printer</x:v>
      </x:c>
      <x:c r="AX122" s="12" t="str"/>
      <x:c r="AY122" s="12" t="str"/>
      <x:c r="AZ122" s="12"/>
      <x:c r="BA122" s="12"/>
      <x:c r="BB122" s="12"/>
    </x:row>
    <x:row r="123" ht="42" customHeight="1">
      <x:c r="A123" s="12" t="str">
        <x:v>M122</x:v>
      </x:c>
      <x:c r="B123" s="12" t="str">
        <x:v>Kingroon</x:v>
      </x:c>
      <x:c r="C123" s="12" t="str">
        <x:v>KP3S 3.0</x:v>
      </x:c>
      <x:c r="D123" s="12" t="str">
        <x:v>Base / standard listing</x:v>
      </x:c>
      <x:c r="E123" s="12" t="str">
        <x:v>FDM/FFF</x:v>
      </x:c>
      <x:c r="F123" s="12" t="str">
        <x:v>Candidate; U.S. warehouse/variant unresolved</x:v>
      </x:c>
      <x:c r="G123" s="12" t="n">
        <x:v>0</x:v>
      </x:c>
      <x:c r="H123" s="16" t="n">
        <x:v>189</x:v>
      </x:c>
      <x:c r="I123" s="16"/>
      <x:c r="J123" s="16"/>
      <x:c r="K123" s="16" t="n">
        <x:v>459</x:v>
      </x:c>
      <x:c r="L123" s="12" t="str">
        <x:v>Low - regional/variant validation incomplete</x:v>
      </x:c>
      <x:c r="M123" s="12" t="str">
        <x:v>Not verified</x:v>
      </x:c>
      <x:c r="N123" s="12"/>
      <x:c r="O123" s="12"/>
      <x:c r="P123" s="12" t="str">
        <x:v>Unknown</x:v>
      </x:c>
      <x:c r="Q123" s="12"/>
      <x:c r="R123" s="12" t="str">
        <x:v>Hardware revision and launch timing not verified</x:v>
      </x:c>
      <x:c r="S123" s="12" t="str">
        <x:v>Not fully coded</x:v>
      </x:c>
      <x:c r="T123" s="12"/>
      <x:c r="U123" s="12"/>
      <x:c r="V123" s="12"/>
      <x:c r="W123" s="12"/>
      <x:c r="X123" s="12" t="str">
        <x:v>Not estimable</x:v>
      </x:c>
      <x:c r="Y123" s="12" t="str">
        <x:v>No matched U.S. model/revision exposure obtained</x:v>
      </x:c>
      <x:c r="Z123" s="12"/>
      <x:c r="AA123" s="12" t="str">
        <x:f>IF(COUNTIF('Owner evidence'!$C$2:$C$29,$C123)=0,"",COUNTIF('Owner evidence'!$C$2:$C$29,$C123))</x:f>
      </x:c>
      <x:c r="AB123" s="12" t="str">
        <x:f>IF(COUNTIF('Owner evidence'!$C$2:$C$29,$C123)=0,"",SUMIF('Owner evidence'!$C$2:$C$29,$C123,'Owner evidence'!$N$2:$N$29))</x:f>
      </x:c>
      <x:c r="AC123" s="12" t="str">
        <x:f>IF(COUNTIF('Owner evidence'!$C$2:$C$29,$C123)=0,"",SUMIF('Owner evidence'!$C$2:$C$29,$C123,'Owner evidence'!$O$2:$O$29))</x:f>
      </x:c>
      <x:c r="AD123" s="12" t="str">
        <x:f>IF(COUNTIF('Owner evidence'!$C$2:$C$29,$C123)=0,"",SUMIF('Owner evidence'!$C$2:$C$29,$C123,'Owner evidence'!$P$2:$P$29))</x:f>
      </x:c>
      <x:c r="AE123" s="12" t="str">
        <x:f>IF(COUNTIF('Owner evidence'!$C$2:$C$29,$C123)=0,"",SUMIF('Owner evidence'!$C$2:$C$29,$C123,'Owner evidence'!$U$2:$U$29))</x:f>
      </x:c>
      <x:c r="AF123" s="12" t="str">
        <x:f>IF(COUNTIF('Owner evidence'!$C$2:$C$29,$C123)=0,"",SUMIF('Owner evidence'!$C$2:$C$29,$C123,'Owner evidence'!$W$2:$W$29))</x:f>
      </x:c>
      <x:c r="AG123" s="12" t="str">
        <x:f>IF(COUNTIF('Owner evidence'!$C$2:$C$29,$C123)=0,"",SUMIF('Owner evidence'!$C$2:$C$29,$C123,'Owner evidence'!$X$2:$X$29))</x:f>
      </x:c>
      <x:c r="AH123" s="12"/>
      <x:c r="AI123" s="12"/>
      <x:c r="AJ123" s="12"/>
      <x:c r="AK123" s="12"/>
      <x:c r="AL123" s="12"/>
      <x:c r="AM123" s="12"/>
      <x:c r="AN123" s="12"/>
      <x:c r="AO123" s="12"/>
      <x:c r="AP123" s="12"/>
      <x:c r="AQ123" s="12" t="str">
        <x:v>INSUFFICIENT DATA</x:v>
      </x:c>
      <x:c r="AR123" s="12" t="str">
        <x:v>INSUFFICIENT DATA for population inference</x:v>
      </x:c>
      <x:c r="AS123" s="12" t="str"/>
      <x:c r="AT123" s="12" t="str">
        <x:v>Advertised USD price; tax, shipping and optional consumables excluded</x:v>
      </x:c>
      <x:c r="AU123" s="12" t="str"/>
      <x:c r="AV123" s="12" t="str">
        <x:v>C24</x:v>
      </x:c>
      <x:c r="AW123" s="12" t="str">
        <x:v>https://kingroon.com/collections/fdm-3d-printer</x:v>
      </x:c>
      <x:c r="AX123" s="12" t="str"/>
      <x:c r="AY123" s="12" t="str"/>
      <x:c r="AZ123" s="12"/>
      <x:c r="BA123" s="12"/>
      <x:c r="BB123" s="12"/>
    </x:row>
    <x:row r="124" ht="42" customHeight="1">
      <x:c r="A124" s="12" t="str">
        <x:v>M123</x:v>
      </x:c>
      <x:c r="B124" s="12" t="str">
        <x:v>Kingroon</x:v>
      </x:c>
      <x:c r="C124" s="12" t="str">
        <x:v>KP5L</x:v>
      </x:c>
      <x:c r="D124" s="12" t="str">
        <x:v>Base / standard listing</x:v>
      </x:c>
      <x:c r="E124" s="12" t="str">
        <x:v>FDM/FFF</x:v>
      </x:c>
      <x:c r="F124" s="12" t="str">
        <x:v>Candidate; U.S. warehouse/variant unresolved</x:v>
      </x:c>
      <x:c r="G124" s="12" t="n">
        <x:v>0</x:v>
      </x:c>
      <x:c r="H124" s="16" t="n">
        <x:v>199.99</x:v>
      </x:c>
      <x:c r="I124" s="16"/>
      <x:c r="J124" s="16"/>
      <x:c r="K124" s="16" t="n">
        <x:v>289</x:v>
      </x:c>
      <x:c r="L124" s="12" t="str">
        <x:v>Low - regional/variant validation incomplete</x:v>
      </x:c>
      <x:c r="M124" s="12" t="str">
        <x:v>Not verified</x:v>
      </x:c>
      <x:c r="N124" s="12"/>
      <x:c r="O124" s="12"/>
      <x:c r="P124" s="12" t="str">
        <x:v>Unknown</x:v>
      </x:c>
      <x:c r="Q124" s="12"/>
      <x:c r="R124" s="12" t="str">
        <x:v>Hardware revision and launch timing not verified</x:v>
      </x:c>
      <x:c r="S124" s="12" t="str">
        <x:v>Not fully coded</x:v>
      </x:c>
      <x:c r="T124" s="12"/>
      <x:c r="U124" s="12"/>
      <x:c r="V124" s="12"/>
      <x:c r="W124" s="12"/>
      <x:c r="X124" s="12" t="str">
        <x:v>Not estimable</x:v>
      </x:c>
      <x:c r="Y124" s="12" t="str">
        <x:v>No matched U.S. model/revision exposure obtained</x:v>
      </x:c>
      <x:c r="Z124" s="12"/>
      <x:c r="AA124" s="12" t="str">
        <x:f>IF(COUNTIF('Owner evidence'!$C$2:$C$29,$C124)=0,"",COUNTIF('Owner evidence'!$C$2:$C$29,$C124))</x:f>
      </x:c>
      <x:c r="AB124" s="12" t="str">
        <x:f>IF(COUNTIF('Owner evidence'!$C$2:$C$29,$C124)=0,"",SUMIF('Owner evidence'!$C$2:$C$29,$C124,'Owner evidence'!$N$2:$N$29))</x:f>
      </x:c>
      <x:c r="AC124" s="12" t="str">
        <x:f>IF(COUNTIF('Owner evidence'!$C$2:$C$29,$C124)=0,"",SUMIF('Owner evidence'!$C$2:$C$29,$C124,'Owner evidence'!$O$2:$O$29))</x:f>
      </x:c>
      <x:c r="AD124" s="12" t="str">
        <x:f>IF(COUNTIF('Owner evidence'!$C$2:$C$29,$C124)=0,"",SUMIF('Owner evidence'!$C$2:$C$29,$C124,'Owner evidence'!$P$2:$P$29))</x:f>
      </x:c>
      <x:c r="AE124" s="12" t="str">
        <x:f>IF(COUNTIF('Owner evidence'!$C$2:$C$29,$C124)=0,"",SUMIF('Owner evidence'!$C$2:$C$29,$C124,'Owner evidence'!$U$2:$U$29))</x:f>
      </x:c>
      <x:c r="AF124" s="12" t="str">
        <x:f>IF(COUNTIF('Owner evidence'!$C$2:$C$29,$C124)=0,"",SUMIF('Owner evidence'!$C$2:$C$29,$C124,'Owner evidence'!$W$2:$W$29))</x:f>
      </x:c>
      <x:c r="AG124" s="12" t="str">
        <x:f>IF(COUNTIF('Owner evidence'!$C$2:$C$29,$C124)=0,"",SUMIF('Owner evidence'!$C$2:$C$29,$C124,'Owner evidence'!$X$2:$X$29))</x:f>
      </x:c>
      <x:c r="AH124" s="12"/>
      <x:c r="AI124" s="12"/>
      <x:c r="AJ124" s="12"/>
      <x:c r="AK124" s="12"/>
      <x:c r="AL124" s="12"/>
      <x:c r="AM124" s="12"/>
      <x:c r="AN124" s="12"/>
      <x:c r="AO124" s="12"/>
      <x:c r="AP124" s="12"/>
      <x:c r="AQ124" s="12" t="str">
        <x:v>INSUFFICIENT DATA</x:v>
      </x:c>
      <x:c r="AR124" s="12" t="str">
        <x:v>INSUFFICIENT DATA for population inference</x:v>
      </x:c>
      <x:c r="AS124" s="12" t="str"/>
      <x:c r="AT124" s="12" t="str">
        <x:v>Advertised USD price; tax, shipping and optional consumables excluded</x:v>
      </x:c>
      <x:c r="AU124" s="12" t="str"/>
      <x:c r="AV124" s="12" t="str">
        <x:v>C24</x:v>
      </x:c>
      <x:c r="AW124" s="12" t="str">
        <x:v>https://kingroon.com/collections/fdm-3d-printer</x:v>
      </x:c>
      <x:c r="AX124" s="12" t="str"/>
      <x:c r="AY124" s="12" t="str"/>
      <x:c r="AZ124" s="12"/>
      <x:c r="BA124" s="12"/>
      <x:c r="BB124" s="12"/>
    </x:row>
    <x:row r="125" ht="42" customHeight="1">
      <x:c r="A125" s="12" t="str">
        <x:v>M124</x:v>
      </x:c>
      <x:c r="B125" s="12" t="str">
        <x:v>Longer</x:v>
      </x:c>
      <x:c r="C125" s="12" t="str">
        <x:v>LK5 Pro</x:v>
      </x:c>
      <x:c r="D125" s="12" t="str">
        <x:v>Base / standard listing</x:v>
      </x:c>
      <x:c r="E125" s="12" t="str">
        <x:v>FDM/FFF</x:v>
      </x:c>
      <x:c r="F125" s="12" t="str">
        <x:v>New listing</x:v>
      </x:c>
      <x:c r="G125" s="12" t="n">
        <x:v>1</x:v>
      </x:c>
      <x:c r="H125" s="16" t="n">
        <x:v>279.99</x:v>
      </x:c>
      <x:c r="I125" s="16"/>
      <x:c r="J125" s="16"/>
      <x:c r="K125" s="16" t="n">
        <x:v>389.99</x:v>
      </x:c>
      <x:c r="L125" s="12" t="str">
        <x:v>Medium - advertised snapshot</x:v>
      </x:c>
      <x:c r="M125" s="12" t="str">
        <x:v>Cartesian bedslinger</x:v>
      </x:c>
      <x:c r="N125" s="12" t="str">
        <x:v>300 x 300 x 400</x:v>
      </x:c>
      <x:c r="O125" s="12"/>
      <x:c r="P125" s="12" t="str">
        <x:v>Unknown</x:v>
      </x:c>
      <x:c r="Q125" s="12"/>
      <x:c r="R125" s="12" t="str">
        <x:v>Hardware revision and launch timing not verified</x:v>
      </x:c>
      <x:c r="S125" s="12" t="str">
        <x:v>Not fully coded</x:v>
      </x:c>
      <x:c r="T125" s="12"/>
      <x:c r="U125" s="12"/>
      <x:c r="V125" s="12"/>
      <x:c r="W125" s="12"/>
      <x:c r="X125" s="12" t="str">
        <x:v>Not estimable</x:v>
      </x:c>
      <x:c r="Y125" s="12" t="str">
        <x:v>No matched U.S. model/revision exposure obtained</x:v>
      </x:c>
      <x:c r="Z125" s="12"/>
      <x:c r="AA125" s="12" t="n">
        <x:f>IF(COUNTIF('Owner evidence'!$C$2:$C$29,$C125)=0,"",COUNTIF('Owner evidence'!$C$2:$C$29,$C125))</x:f>
        <x:v>4</x:v>
      </x:c>
      <x:c r="AB125" s="12" t="n">
        <x:f>IF(COUNTIF('Owner evidence'!$C$2:$C$29,$C125)=0,"",SUMIF('Owner evidence'!$C$2:$C$29,$C125,'Owner evidence'!$N$2:$N$29))</x:f>
        <x:v>2</x:v>
      </x:c>
      <x:c r="AC125" s="12" t="n">
        <x:f>IF(COUNTIF('Owner evidence'!$C$2:$C$29,$C125)=0,"",SUMIF('Owner evidence'!$C$2:$C$29,$C125,'Owner evidence'!$O$2:$O$29))</x:f>
        <x:v>4</x:v>
      </x:c>
      <x:c r="AD125" s="12" t="n">
        <x:f>IF(COUNTIF('Owner evidence'!$C$2:$C$29,$C125)=0,"",SUMIF('Owner evidence'!$C$2:$C$29,$C125,'Owner evidence'!$P$2:$P$29))</x:f>
        <x:v>2</x:v>
      </x:c>
      <x:c r="AE125" s="12" t="n">
        <x:f>IF(COUNTIF('Owner evidence'!$C$2:$C$29,$C125)=0,"",SUMIF('Owner evidence'!$C$2:$C$29,$C125,'Owner evidence'!$U$2:$U$29))</x:f>
        <x:v>0</x:v>
      </x:c>
      <x:c r="AF125" s="12" t="n">
        <x:f>IF(COUNTIF('Owner evidence'!$C$2:$C$29,$C125)=0,"",SUMIF('Owner evidence'!$C$2:$C$29,$C125,'Owner evidence'!$W$2:$W$29))</x:f>
        <x:v>0</x:v>
      </x:c>
      <x:c r="AG125" s="12" t="n">
        <x:f>IF(COUNTIF('Owner evidence'!$C$2:$C$29,$C125)=0,"",SUMIF('Owner evidence'!$C$2:$C$29,$C125,'Owner evidence'!$X$2:$X$29))</x:f>
        <x:v>0</x:v>
      </x:c>
      <x:c r="AH125" s="12"/>
      <x:c r="AI125" s="12"/>
      <x:c r="AJ125" s="12"/>
      <x:c r="AK125" s="12"/>
      <x:c r="AL125" s="12"/>
      <x:c r="AM125" s="12"/>
      <x:c r="AN125" s="12"/>
      <x:c r="AO125" s="12"/>
      <x:c r="AP125" s="12"/>
      <x:c r="AQ125" s="12" t="str">
        <x:v>INSUFFICIENT DATA</x:v>
      </x:c>
      <x:c r="AR125" s="12" t="str">
        <x:v>INSUFFICIENT DATA for population inference</x:v>
      </x:c>
      <x:c r="AS125" s="12" t="str"/>
      <x:c r="AT125" s="12" t="str">
        <x:v>Advertised USD price; tax, shipping and optional consumables excluded</x:v>
      </x:c>
      <x:c r="AU125" s="12" t="str"/>
      <x:c r="AV125" s="12" t="str">
        <x:v>C25</x:v>
      </x:c>
      <x:c r="AW125" s="12" t="str">
        <x:v>https://www.longer.net/products/lk5-pro-fdm-3d-printer</x:v>
      </x:c>
      <x:c r="AX125" s="12" t="str">
        <x:v>C25</x:v>
      </x:c>
      <x:c r="AY125" s="12" t="str"/>
      <x:c r="AZ125" s="12"/>
      <x:c r="BA125" s="12"/>
      <x:c r="BB125" s="12"/>
    </x:row>
    <x:row r="126" ht="42" customHeight="1">
      <x:c r="A126" s="12" t="str">
        <x:v>M125</x:v>
      </x:c>
      <x:c r="B126" s="12" t="str">
        <x:v>LulzBot</x:v>
      </x:c>
      <x:c r="C126" s="12" t="str">
        <x:v>Mini 3</x:v>
      </x:c>
      <x:c r="D126" s="12" t="str">
        <x:v>Base / standard listing</x:v>
      </x:c>
      <x:c r="E126" s="12" t="str">
        <x:v>FDM/FFF</x:v>
      </x:c>
      <x:c r="F126" s="12" t="str">
        <x:v>New listing</x:v>
      </x:c>
      <x:c r="G126" s="12" t="n">
        <x:v>1</x:v>
      </x:c>
      <x:c r="H126" s="16" t="n">
        <x:v>1695</x:v>
      </x:c>
      <x:c r="I126" s="16"/>
      <x:c r="J126" s="16"/>
      <x:c r="K126" s="16"/>
      <x:c r="L126" s="12" t="str">
        <x:v>Medium - advertised snapshot</x:v>
      </x:c>
      <x:c r="M126" s="12" t="str">
        <x:v>Cartesian bedslinger</x:v>
      </x:c>
      <x:c r="N126" s="12" t="str">
        <x:v>180 x 180 x 180</x:v>
      </x:c>
      <x:c r="O126" s="12"/>
      <x:c r="P126" s="12" t="str">
        <x:v>Unknown</x:v>
      </x:c>
      <x:c r="Q126" s="12"/>
      <x:c r="R126" s="12" t="str">
        <x:v>Hardware revision and launch timing not verified</x:v>
      </x:c>
      <x:c r="S126" s="12" t="str">
        <x:v>Not fully coded</x:v>
      </x:c>
      <x:c r="T126" s="12"/>
      <x:c r="U126" s="12"/>
      <x:c r="V126" s="12"/>
      <x:c r="W126" s="12"/>
      <x:c r="X126" s="12" t="str">
        <x:v>Not estimable</x:v>
      </x:c>
      <x:c r="Y126" s="12" t="str">
        <x:v>No matched U.S. model/revision exposure obtained</x:v>
      </x:c>
      <x:c r="Z126" s="12"/>
      <x:c r="AA126" s="12" t="str">
        <x:f>IF(COUNTIF('Owner evidence'!$C$2:$C$29,$C126)=0,"",COUNTIF('Owner evidence'!$C$2:$C$29,$C126))</x:f>
      </x:c>
      <x:c r="AB126" s="12" t="str">
        <x:f>IF(COUNTIF('Owner evidence'!$C$2:$C$29,$C126)=0,"",SUMIF('Owner evidence'!$C$2:$C$29,$C126,'Owner evidence'!$N$2:$N$29))</x:f>
      </x:c>
      <x:c r="AC126" s="12" t="str">
        <x:f>IF(COUNTIF('Owner evidence'!$C$2:$C$29,$C126)=0,"",SUMIF('Owner evidence'!$C$2:$C$29,$C126,'Owner evidence'!$O$2:$O$29))</x:f>
      </x:c>
      <x:c r="AD126" s="12" t="str">
        <x:f>IF(COUNTIF('Owner evidence'!$C$2:$C$29,$C126)=0,"",SUMIF('Owner evidence'!$C$2:$C$29,$C126,'Owner evidence'!$P$2:$P$29))</x:f>
      </x:c>
      <x:c r="AE126" s="12" t="str">
        <x:f>IF(COUNTIF('Owner evidence'!$C$2:$C$29,$C126)=0,"",SUMIF('Owner evidence'!$C$2:$C$29,$C126,'Owner evidence'!$U$2:$U$29))</x:f>
      </x:c>
      <x:c r="AF126" s="12" t="str">
        <x:f>IF(COUNTIF('Owner evidence'!$C$2:$C$29,$C126)=0,"",SUMIF('Owner evidence'!$C$2:$C$29,$C126,'Owner evidence'!$W$2:$W$29))</x:f>
      </x:c>
      <x:c r="AG126" s="12" t="str">
        <x:f>IF(COUNTIF('Owner evidence'!$C$2:$C$29,$C126)=0,"",SUMIF('Owner evidence'!$C$2:$C$29,$C126,'Owner evidence'!$X$2:$X$29))</x:f>
      </x:c>
      <x:c r="AH126" s="12"/>
      <x:c r="AI126" s="12"/>
      <x:c r="AJ126" s="12"/>
      <x:c r="AK126" s="12"/>
      <x:c r="AL126" s="12"/>
      <x:c r="AM126" s="12"/>
      <x:c r="AN126" s="12"/>
      <x:c r="AO126" s="12"/>
      <x:c r="AP126" s="12"/>
      <x:c r="AQ126" s="12" t="str">
        <x:v>INSUFFICIENT DATA</x:v>
      </x:c>
      <x:c r="AR126" s="12" t="str">
        <x:v>INSUFFICIENT DATA for population inference</x:v>
      </x:c>
      <x:c r="AS126" s="12" t="str"/>
      <x:c r="AT126" s="12" t="str">
        <x:v>Advertised USD price; tax, shipping and optional consumables excluded</x:v>
      </x:c>
      <x:c r="AU126" s="12" t="str"/>
      <x:c r="AV126" s="12" t="str">
        <x:v>C26</x:v>
      </x:c>
      <x:c r="AW126" s="12" t="str">
        <x:v>https://buy.lulzbot.com/collections/printers/</x:v>
      </x:c>
      <x:c r="AX126" s="12" t="str">
        <x:v>C26</x:v>
      </x:c>
      <x:c r="AY126" s="12" t="str"/>
      <x:c r="AZ126" s="12"/>
      <x:c r="BA126" s="12"/>
      <x:c r="BB126" s="12"/>
    </x:row>
    <x:row r="127" ht="42" customHeight="1">
      <x:c r="A127" s="12" t="str">
        <x:v>M126</x:v>
      </x:c>
      <x:c r="B127" s="12" t="str">
        <x:v>LulzBot</x:v>
      </x:c>
      <x:c r="C127" s="12" t="str">
        <x:v>TAZ Workhorse+</x:v>
      </x:c>
      <x:c r="D127" s="12" t="str">
        <x:v>Base / standard listing</x:v>
      </x:c>
      <x:c r="E127" s="12" t="str">
        <x:v>FDM/FFF</x:v>
      </x:c>
      <x:c r="F127" s="12" t="str">
        <x:v>New listing</x:v>
      </x:c>
      <x:c r="G127" s="12" t="n">
        <x:v>1</x:v>
      </x:c>
      <x:c r="H127" s="16" t="n">
        <x:v>2995</x:v>
      </x:c>
      <x:c r="I127" s="16"/>
      <x:c r="J127" s="16"/>
      <x:c r="K127" s="16"/>
      <x:c r="L127" s="12" t="str">
        <x:v>Medium - advertised snapshot</x:v>
      </x:c>
      <x:c r="M127" s="12" t="str">
        <x:v>Cartesian bedslinger</x:v>
      </x:c>
      <x:c r="N127" s="12"/>
      <x:c r="O127" s="12"/>
      <x:c r="P127" s="12" t="str">
        <x:v>Unknown</x:v>
      </x:c>
      <x:c r="Q127" s="12"/>
      <x:c r="R127" s="12" t="str">
        <x:v>Hardware revision and launch timing not verified</x:v>
      </x:c>
      <x:c r="S127" s="12" t="str">
        <x:v>Not fully coded</x:v>
      </x:c>
      <x:c r="T127" s="12"/>
      <x:c r="U127" s="12"/>
      <x:c r="V127" s="12"/>
      <x:c r="W127" s="12"/>
      <x:c r="X127" s="12" t="str">
        <x:v>Not estimable</x:v>
      </x:c>
      <x:c r="Y127" s="12" t="str">
        <x:v>No matched U.S. model/revision exposure obtained</x:v>
      </x:c>
      <x:c r="Z127" s="12"/>
      <x:c r="AA127" s="12" t="str">
        <x:f>IF(COUNTIF('Owner evidence'!$C$2:$C$29,$C127)=0,"",COUNTIF('Owner evidence'!$C$2:$C$29,$C127))</x:f>
      </x:c>
      <x:c r="AB127" s="12" t="str">
        <x:f>IF(COUNTIF('Owner evidence'!$C$2:$C$29,$C127)=0,"",SUMIF('Owner evidence'!$C$2:$C$29,$C127,'Owner evidence'!$N$2:$N$29))</x:f>
      </x:c>
      <x:c r="AC127" s="12" t="str">
        <x:f>IF(COUNTIF('Owner evidence'!$C$2:$C$29,$C127)=0,"",SUMIF('Owner evidence'!$C$2:$C$29,$C127,'Owner evidence'!$O$2:$O$29))</x:f>
      </x:c>
      <x:c r="AD127" s="12" t="str">
        <x:f>IF(COUNTIF('Owner evidence'!$C$2:$C$29,$C127)=0,"",SUMIF('Owner evidence'!$C$2:$C$29,$C127,'Owner evidence'!$P$2:$P$29))</x:f>
      </x:c>
      <x:c r="AE127" s="12" t="str">
        <x:f>IF(COUNTIF('Owner evidence'!$C$2:$C$29,$C127)=0,"",SUMIF('Owner evidence'!$C$2:$C$29,$C127,'Owner evidence'!$U$2:$U$29))</x:f>
      </x:c>
      <x:c r="AF127" s="12" t="str">
        <x:f>IF(COUNTIF('Owner evidence'!$C$2:$C$29,$C127)=0,"",SUMIF('Owner evidence'!$C$2:$C$29,$C127,'Owner evidence'!$W$2:$W$29))</x:f>
      </x:c>
      <x:c r="AG127" s="12" t="str">
        <x:f>IF(COUNTIF('Owner evidence'!$C$2:$C$29,$C127)=0,"",SUMIF('Owner evidence'!$C$2:$C$29,$C127,'Owner evidence'!$X$2:$X$29))</x:f>
      </x:c>
      <x:c r="AH127" s="12"/>
      <x:c r="AI127" s="12"/>
      <x:c r="AJ127" s="12"/>
      <x:c r="AK127" s="12"/>
      <x:c r="AL127" s="12"/>
      <x:c r="AM127" s="12"/>
      <x:c r="AN127" s="12"/>
      <x:c r="AO127" s="12"/>
      <x:c r="AP127" s="12"/>
      <x:c r="AQ127" s="12" t="str">
        <x:v>INSUFFICIENT DATA</x:v>
      </x:c>
      <x:c r="AR127" s="12" t="str">
        <x:v>INSUFFICIENT DATA for population inference</x:v>
      </x:c>
      <x:c r="AS127" s="12" t="str"/>
      <x:c r="AT127" s="12" t="str">
        <x:v>Advertised USD price; tax, shipping and optional consumables excluded</x:v>
      </x:c>
      <x:c r="AU127" s="12" t="str"/>
      <x:c r="AV127" s="12" t="str">
        <x:v>C26</x:v>
      </x:c>
      <x:c r="AW127" s="12" t="str">
        <x:v>https://buy.lulzbot.com/collections/printers/</x:v>
      </x:c>
      <x:c r="AX127" s="12" t="str"/>
      <x:c r="AY127" s="12" t="str"/>
      <x:c r="AZ127" s="12"/>
      <x:c r="BA127" s="12"/>
      <x:c r="BB127" s="12"/>
    </x:row>
    <x:row r="128" ht="42" customHeight="1">
      <x:c r="A128" s="12" t="str">
        <x:v>M127</x:v>
      </x:c>
      <x:c r="B128" s="12" t="str">
        <x:v>LulzBot</x:v>
      </x:c>
      <x:c r="C128" s="12" t="str">
        <x:v>SideKick 747</x:v>
      </x:c>
      <x:c r="D128" s="12" t="str">
        <x:v>Base / standard listing</x:v>
      </x:c>
      <x:c r="E128" s="12" t="str">
        <x:v>FDM/FFF</x:v>
      </x:c>
      <x:c r="F128" s="12" t="str">
        <x:v>New listing</x:v>
      </x:c>
      <x:c r="G128" s="12" t="n">
        <x:v>1</x:v>
      </x:c>
      <x:c r="H128" s="16" t="n">
        <x:v>1285</x:v>
      </x:c>
      <x:c r="I128" s="16"/>
      <x:c r="J128" s="16"/>
      <x:c r="K128" s="16"/>
      <x:c r="L128" s="12" t="str">
        <x:v>Medium - advertised snapshot</x:v>
      </x:c>
      <x:c r="M128" s="12" t="str">
        <x:v>Cartesian bedslinger</x:v>
      </x:c>
      <x:c r="N128" s="12"/>
      <x:c r="O128" s="12"/>
      <x:c r="P128" s="12" t="str">
        <x:v>Unknown</x:v>
      </x:c>
      <x:c r="Q128" s="12"/>
      <x:c r="R128" s="12" t="str">
        <x:v>Hardware revision and launch timing not verified</x:v>
      </x:c>
      <x:c r="S128" s="12" t="str">
        <x:v>Not fully coded</x:v>
      </x:c>
      <x:c r="T128" s="12"/>
      <x:c r="U128" s="12"/>
      <x:c r="V128" s="12"/>
      <x:c r="W128" s="12"/>
      <x:c r="X128" s="12" t="str">
        <x:v>Not estimable</x:v>
      </x:c>
      <x:c r="Y128" s="12" t="str">
        <x:v>No matched U.S. model/revision exposure obtained</x:v>
      </x:c>
      <x:c r="Z128" s="12"/>
      <x:c r="AA128" s="12" t="str">
        <x:f>IF(COUNTIF('Owner evidence'!$C$2:$C$29,$C128)=0,"",COUNTIF('Owner evidence'!$C$2:$C$29,$C128))</x:f>
      </x:c>
      <x:c r="AB128" s="12" t="str">
        <x:f>IF(COUNTIF('Owner evidence'!$C$2:$C$29,$C128)=0,"",SUMIF('Owner evidence'!$C$2:$C$29,$C128,'Owner evidence'!$N$2:$N$29))</x:f>
      </x:c>
      <x:c r="AC128" s="12" t="str">
        <x:f>IF(COUNTIF('Owner evidence'!$C$2:$C$29,$C128)=0,"",SUMIF('Owner evidence'!$C$2:$C$29,$C128,'Owner evidence'!$O$2:$O$29))</x:f>
      </x:c>
      <x:c r="AD128" s="12" t="str">
        <x:f>IF(COUNTIF('Owner evidence'!$C$2:$C$29,$C128)=0,"",SUMIF('Owner evidence'!$C$2:$C$29,$C128,'Owner evidence'!$P$2:$P$29))</x:f>
      </x:c>
      <x:c r="AE128" s="12" t="str">
        <x:f>IF(COUNTIF('Owner evidence'!$C$2:$C$29,$C128)=0,"",SUMIF('Owner evidence'!$C$2:$C$29,$C128,'Owner evidence'!$U$2:$U$29))</x:f>
      </x:c>
      <x:c r="AF128" s="12" t="str">
        <x:f>IF(COUNTIF('Owner evidence'!$C$2:$C$29,$C128)=0,"",SUMIF('Owner evidence'!$C$2:$C$29,$C128,'Owner evidence'!$W$2:$W$29))</x:f>
      </x:c>
      <x:c r="AG128" s="12" t="str">
        <x:f>IF(COUNTIF('Owner evidence'!$C$2:$C$29,$C128)=0,"",SUMIF('Owner evidence'!$C$2:$C$29,$C128,'Owner evidence'!$X$2:$X$29))</x:f>
      </x:c>
      <x:c r="AH128" s="12"/>
      <x:c r="AI128" s="12"/>
      <x:c r="AJ128" s="12"/>
      <x:c r="AK128" s="12"/>
      <x:c r="AL128" s="12"/>
      <x:c r="AM128" s="12"/>
      <x:c r="AN128" s="12"/>
      <x:c r="AO128" s="12"/>
      <x:c r="AP128" s="12"/>
      <x:c r="AQ128" s="12" t="str">
        <x:v>INSUFFICIENT DATA</x:v>
      </x:c>
      <x:c r="AR128" s="12" t="str">
        <x:v>INSUFFICIENT DATA for population inference</x:v>
      </x:c>
      <x:c r="AS128" s="12" t="str">
        <x:v>Premium $1,495</x:v>
      </x:c>
      <x:c r="AT128" s="12" t="str">
        <x:v>Advertised USD price; tax, shipping and optional consumables excluded</x:v>
      </x:c>
      <x:c r="AU128" s="12" t="str"/>
      <x:c r="AV128" s="12" t="str">
        <x:v>C26</x:v>
      </x:c>
      <x:c r="AW128" s="12" t="str">
        <x:v>https://buy.lulzbot.com/collections/printers/</x:v>
      </x:c>
      <x:c r="AX128" s="12" t="str"/>
      <x:c r="AY128" s="12" t="str"/>
      <x:c r="AZ128" s="12"/>
      <x:c r="BA128" s="12"/>
      <x:c r="BB128" s="12"/>
    </x:row>
    <x:row r="129" ht="42" customHeight="1">
      <x:c r="A129" s="12" t="str">
        <x:v>M128</x:v>
      </x:c>
      <x:c r="B129" s="12" t="str">
        <x:v>LulzBot</x:v>
      </x:c>
      <x:c r="C129" s="12" t="str">
        <x:v>TAZ 8</x:v>
      </x:c>
      <x:c r="D129" s="12" t="str">
        <x:v>Base / standard listing</x:v>
      </x:c>
      <x:c r="E129" s="12" t="str">
        <x:v>FDM/FFF</x:v>
      </x:c>
      <x:c r="F129" s="12" t="str">
        <x:v>Excluded - exceeds $5,000</x:v>
      </x:c>
      <x:c r="G129" s="12" t="n">
        <x:v>0</x:v>
      </x:c>
      <x:c r="H129" s="16" t="n">
        <x:v>5395</x:v>
      </x:c>
      <x:c r="I129" s="16"/>
      <x:c r="J129" s="16"/>
      <x:c r="K129" s="16"/>
      <x:c r="L129" s="12" t="str">
        <x:v>Medium - advertised snapshot</x:v>
      </x:c>
      <x:c r="M129" s="12" t="str">
        <x:v>Not verified</x:v>
      </x:c>
      <x:c r="N129" s="12"/>
      <x:c r="O129" s="12"/>
      <x:c r="P129" s="12" t="str">
        <x:v>Unknown</x:v>
      </x:c>
      <x:c r="Q129" s="12"/>
      <x:c r="R129" s="12" t="str">
        <x:v>Hardware revision and launch timing not verified</x:v>
      </x:c>
      <x:c r="S129" s="12" t="str">
        <x:v>Not fully coded</x:v>
      </x:c>
      <x:c r="T129" s="12"/>
      <x:c r="U129" s="12"/>
      <x:c r="V129" s="12"/>
      <x:c r="W129" s="12"/>
      <x:c r="X129" s="12" t="str">
        <x:v>Not estimable</x:v>
      </x:c>
      <x:c r="Y129" s="12" t="str">
        <x:v>No matched U.S. model/revision exposure obtained</x:v>
      </x:c>
      <x:c r="Z129" s="12"/>
      <x:c r="AA129" s="12" t="str">
        <x:f>IF(COUNTIF('Owner evidence'!$C$2:$C$29,$C129)=0,"",COUNTIF('Owner evidence'!$C$2:$C$29,$C129))</x:f>
      </x:c>
      <x:c r="AB129" s="12" t="str">
        <x:f>IF(COUNTIF('Owner evidence'!$C$2:$C$29,$C129)=0,"",SUMIF('Owner evidence'!$C$2:$C$29,$C129,'Owner evidence'!$N$2:$N$29))</x:f>
      </x:c>
      <x:c r="AC129" s="12" t="str">
        <x:f>IF(COUNTIF('Owner evidence'!$C$2:$C$29,$C129)=0,"",SUMIF('Owner evidence'!$C$2:$C$29,$C129,'Owner evidence'!$O$2:$O$29))</x:f>
      </x:c>
      <x:c r="AD129" s="12" t="str">
        <x:f>IF(COUNTIF('Owner evidence'!$C$2:$C$29,$C129)=0,"",SUMIF('Owner evidence'!$C$2:$C$29,$C129,'Owner evidence'!$P$2:$P$29))</x:f>
      </x:c>
      <x:c r="AE129" s="12" t="str">
        <x:f>IF(COUNTIF('Owner evidence'!$C$2:$C$29,$C129)=0,"",SUMIF('Owner evidence'!$C$2:$C$29,$C129,'Owner evidence'!$U$2:$U$29))</x:f>
      </x:c>
      <x:c r="AF129" s="12" t="str">
        <x:f>IF(COUNTIF('Owner evidence'!$C$2:$C$29,$C129)=0,"",SUMIF('Owner evidence'!$C$2:$C$29,$C129,'Owner evidence'!$W$2:$W$29))</x:f>
      </x:c>
      <x:c r="AG129" s="12" t="str">
        <x:f>IF(COUNTIF('Owner evidence'!$C$2:$C$29,$C129)=0,"",SUMIF('Owner evidence'!$C$2:$C$29,$C129,'Owner evidence'!$X$2:$X$29))</x:f>
      </x:c>
      <x:c r="AH129" s="12"/>
      <x:c r="AI129" s="12"/>
      <x:c r="AJ129" s="12"/>
      <x:c r="AK129" s="12"/>
      <x:c r="AL129" s="12"/>
      <x:c r="AM129" s="12"/>
      <x:c r="AN129" s="12"/>
      <x:c r="AO129" s="12"/>
      <x:c r="AP129" s="12"/>
      <x:c r="AQ129" s="12" t="str">
        <x:v>INSUFFICIENT DATA</x:v>
      </x:c>
      <x:c r="AR129" s="12" t="str">
        <x:v>INSUFFICIENT DATA for population inference</x:v>
      </x:c>
      <x:c r="AS129" s="12" t="str"/>
      <x:c r="AT129" s="12" t="str">
        <x:v>Advertised USD price; tax, shipping and optional consumables excluded</x:v>
      </x:c>
      <x:c r="AU129" s="12" t="str"/>
      <x:c r="AV129" s="12" t="str">
        <x:v>C26</x:v>
      </x:c>
      <x:c r="AW129" s="12" t="str">
        <x:v>https://buy.lulzbot.com/collections/printers/</x:v>
      </x:c>
      <x:c r="AX129" s="12" t="str"/>
      <x:c r="AY129" s="12" t="str"/>
      <x:c r="AZ129" s="12"/>
      <x:c r="BA129" s="12"/>
      <x:c r="BB129" s="12"/>
    </x:row>
    <x:row r="130" ht="42" customHeight="1">
      <x:c r="A130" s="12" t="str">
        <x:v>M129</x:v>
      </x:c>
      <x:c r="B130" s="12" t="str">
        <x:v>Dremel</x:v>
      </x:c>
      <x:c r="C130" s="12" t="str">
        <x:v>DigiLab 3D45</x:v>
      </x:c>
      <x:c r="D130" s="12" t="str">
        <x:v>Base / standard listing</x:v>
      </x:c>
      <x:c r="E130" s="12" t="str">
        <x:v>FDM/FFF</x:v>
      </x:c>
      <x:c r="F130" s="12" t="str">
        <x:v>New listing</x:v>
      </x:c>
      <x:c r="G130" s="12" t="n">
        <x:v>1</x:v>
      </x:c>
      <x:c r="H130" s="16" t="n">
        <x:v>1999</x:v>
      </x:c>
      <x:c r="I130" s="16"/>
      <x:c r="J130" s="16"/>
      <x:c r="K130" s="16"/>
      <x:c r="L130" s="12" t="str">
        <x:v>Medium - advertised snapshot</x:v>
      </x:c>
      <x:c r="M130" s="12" t="str">
        <x:v>Not verified</x:v>
      </x:c>
      <x:c r="N130" s="12"/>
      <x:c r="O130" s="12"/>
      <x:c r="P130" s="12" t="str">
        <x:v>Unknown</x:v>
      </x:c>
      <x:c r="Q130" s="12"/>
      <x:c r="R130" s="12" t="str">
        <x:v>Hardware revision and launch timing not verified</x:v>
      </x:c>
      <x:c r="S130" s="12" t="str">
        <x:v>Not fully coded</x:v>
      </x:c>
      <x:c r="T130" s="12"/>
      <x:c r="U130" s="12"/>
      <x:c r="V130" s="12"/>
      <x:c r="W130" s="12"/>
      <x:c r="X130" s="12" t="str">
        <x:v>Not estimable</x:v>
      </x:c>
      <x:c r="Y130" s="12" t="str">
        <x:v>No matched U.S. model/revision exposure obtained</x:v>
      </x:c>
      <x:c r="Z130" s="12"/>
      <x:c r="AA130" s="12" t="str">
        <x:f>IF(COUNTIF('Owner evidence'!$C$2:$C$29,$C130)=0,"",COUNTIF('Owner evidence'!$C$2:$C$29,$C130))</x:f>
      </x:c>
      <x:c r="AB130" s="12" t="str">
        <x:f>IF(COUNTIF('Owner evidence'!$C$2:$C$29,$C130)=0,"",SUMIF('Owner evidence'!$C$2:$C$29,$C130,'Owner evidence'!$N$2:$N$29))</x:f>
      </x:c>
      <x:c r="AC130" s="12" t="str">
        <x:f>IF(COUNTIF('Owner evidence'!$C$2:$C$29,$C130)=0,"",SUMIF('Owner evidence'!$C$2:$C$29,$C130,'Owner evidence'!$O$2:$O$29))</x:f>
      </x:c>
      <x:c r="AD130" s="12" t="str">
        <x:f>IF(COUNTIF('Owner evidence'!$C$2:$C$29,$C130)=0,"",SUMIF('Owner evidence'!$C$2:$C$29,$C130,'Owner evidence'!$P$2:$P$29))</x:f>
      </x:c>
      <x:c r="AE130" s="12" t="str">
        <x:f>IF(COUNTIF('Owner evidence'!$C$2:$C$29,$C130)=0,"",SUMIF('Owner evidence'!$C$2:$C$29,$C130,'Owner evidence'!$U$2:$U$29))</x:f>
      </x:c>
      <x:c r="AF130" s="12" t="str">
        <x:f>IF(COUNTIF('Owner evidence'!$C$2:$C$29,$C130)=0,"",SUMIF('Owner evidence'!$C$2:$C$29,$C130,'Owner evidence'!$W$2:$W$29))</x:f>
      </x:c>
      <x:c r="AG130" s="12" t="str">
        <x:f>IF(COUNTIF('Owner evidence'!$C$2:$C$29,$C130)=0,"",SUMIF('Owner evidence'!$C$2:$C$29,$C130,'Owner evidence'!$X$2:$X$29))</x:f>
      </x:c>
      <x:c r="AH130" s="12"/>
      <x:c r="AI130" s="12"/>
      <x:c r="AJ130" s="12"/>
      <x:c r="AK130" s="12"/>
      <x:c r="AL130" s="12"/>
      <x:c r="AM130" s="12"/>
      <x:c r="AN130" s="12"/>
      <x:c r="AO130" s="12"/>
      <x:c r="AP130" s="12"/>
      <x:c r="AQ130" s="12" t="str">
        <x:v>INSUFFICIENT DATA</x:v>
      </x:c>
      <x:c r="AR130" s="12" t="str">
        <x:v>INSUFFICIENT DATA for population inference</x:v>
      </x:c>
      <x:c r="AS130" s="12" t="str">
        <x:v>EDU bundle $2,199</x:v>
      </x:c>
      <x:c r="AT130" s="12" t="str">
        <x:v>Advertised USD price; tax, shipping and optional consumables excluded</x:v>
      </x:c>
      <x:c r="AU130" s="12" t="str">
        <x:v>Retail education/prosumer machine included; enterprise-only systems excluded</x:v>
      </x:c>
      <x:c r="AV130" s="12" t="str">
        <x:v>C27</x:v>
      </x:c>
      <x:c r="AW130" s="12" t="str">
        <x:v>https://www.matterhackers.com/store/c/dremel-3d-printers</x:v>
      </x:c>
      <x:c r="AX130" s="12" t="str"/>
      <x:c r="AY130" s="12" t="str"/>
      <x:c r="AZ130" s="12"/>
      <x:c r="BA130" s="12"/>
      <x:c r="BB130" s="12"/>
    </x:row>
    <x:row r="131" ht="42" customHeight="1">
      <x:c r="A131" s="12" t="str">
        <x:v>M130</x:v>
      </x:c>
      <x:c r="B131" s="12" t="str">
        <x:v>Raise3D</x:v>
      </x:c>
      <x:c r="C131" s="12" t="str">
        <x:v>E2</x:v>
      </x:c>
      <x:c r="D131" s="12" t="str">
        <x:v>Base / standard listing</x:v>
      </x:c>
      <x:c r="E131" s="12" t="str">
        <x:v>FDM/FFF</x:v>
      </x:c>
      <x:c r="F131" s="12" t="str">
        <x:v>New listing</x:v>
      </x:c>
      <x:c r="G131" s="12" t="n">
        <x:v>1</x:v>
      </x:c>
      <x:c r="H131" s="16" t="n">
        <x:v>1999</x:v>
      </x:c>
      <x:c r="I131" s="16"/>
      <x:c r="J131" s="16"/>
      <x:c r="K131" s="16" t="n">
        <x:v>2999</x:v>
      </x:c>
      <x:c r="L131" s="12" t="str">
        <x:v>Medium - advertised snapshot</x:v>
      </x:c>
      <x:c r="M131" s="12" t="str">
        <x:v>Cartesian IDEX</x:v>
      </x:c>
      <x:c r="N131" s="12"/>
      <x:c r="O131" s="12"/>
      <x:c r="P131" s="12" t="str">
        <x:v>Unknown</x:v>
      </x:c>
      <x:c r="Q131" s="12"/>
      <x:c r="R131" s="12" t="str">
        <x:v>Hardware revision and launch timing not verified</x:v>
      </x:c>
      <x:c r="S131" s="12" t="str">
        <x:v>Independent dual extruders; enclosed</x:v>
      </x:c>
      <x:c r="T131" s="12"/>
      <x:c r="U131" s="12"/>
      <x:c r="V131" s="12"/>
      <x:c r="W131" s="12"/>
      <x:c r="X131" s="12" t="str">
        <x:v>Not estimable</x:v>
      </x:c>
      <x:c r="Y131" s="12" t="str">
        <x:v>No matched U.S. model/revision exposure obtained</x:v>
      </x:c>
      <x:c r="Z131" s="12"/>
      <x:c r="AA131" s="12" t="str">
        <x:f>IF(COUNTIF('Owner evidence'!$C$2:$C$29,$C131)=0,"",COUNTIF('Owner evidence'!$C$2:$C$29,$C131))</x:f>
      </x:c>
      <x:c r="AB131" s="12" t="str">
        <x:f>IF(COUNTIF('Owner evidence'!$C$2:$C$29,$C131)=0,"",SUMIF('Owner evidence'!$C$2:$C$29,$C131,'Owner evidence'!$N$2:$N$29))</x:f>
      </x:c>
      <x:c r="AC131" s="12" t="str">
        <x:f>IF(COUNTIF('Owner evidence'!$C$2:$C$29,$C131)=0,"",SUMIF('Owner evidence'!$C$2:$C$29,$C131,'Owner evidence'!$O$2:$O$29))</x:f>
      </x:c>
      <x:c r="AD131" s="12" t="str">
        <x:f>IF(COUNTIF('Owner evidence'!$C$2:$C$29,$C131)=0,"",SUMIF('Owner evidence'!$C$2:$C$29,$C131,'Owner evidence'!$P$2:$P$29))</x:f>
      </x:c>
      <x:c r="AE131" s="12" t="str">
        <x:f>IF(COUNTIF('Owner evidence'!$C$2:$C$29,$C131)=0,"",SUMIF('Owner evidence'!$C$2:$C$29,$C131,'Owner evidence'!$U$2:$U$29))</x:f>
      </x:c>
      <x:c r="AF131" s="12" t="str">
        <x:f>IF(COUNTIF('Owner evidence'!$C$2:$C$29,$C131)=0,"",SUMIF('Owner evidence'!$C$2:$C$29,$C131,'Owner evidence'!$W$2:$W$29))</x:f>
      </x:c>
      <x:c r="AG131" s="12" t="str">
        <x:f>IF(COUNTIF('Owner evidence'!$C$2:$C$29,$C131)=0,"",SUMIF('Owner evidence'!$C$2:$C$29,$C131,'Owner evidence'!$X$2:$X$29))</x:f>
      </x:c>
      <x:c r="AH131" s="12"/>
      <x:c r="AI131" s="12"/>
      <x:c r="AJ131" s="12"/>
      <x:c r="AK131" s="12"/>
      <x:c r="AL131" s="12"/>
      <x:c r="AM131" s="12"/>
      <x:c r="AN131" s="12"/>
      <x:c r="AO131" s="12"/>
      <x:c r="AP131" s="12"/>
      <x:c r="AQ131" s="12" t="str">
        <x:v>INSUFFICIENT DATA</x:v>
      </x:c>
      <x:c r="AR131" s="12" t="str">
        <x:v>INSUFFICIENT DATA for population inference</x:v>
      </x:c>
      <x:c r="AS131" s="12" t="str"/>
      <x:c r="AT131" s="12" t="str">
        <x:v>Advertised $1,999 plus listed $250 commercial shipping; tax excluded</x:v>
      </x:c>
      <x:c r="AU131" s="12" t="str"/>
      <x:c r="AV131" s="12" t="str">
        <x:v>C28</x:v>
      </x:c>
      <x:c r="AW131" s="12" t="str">
        <x:v>https://shop.raise3d.com/products/raise3d-e2-3d-printer</x:v>
      </x:c>
      <x:c r="AX131" s="12" t="str"/>
      <x:c r="AY131" s="12" t="str"/>
      <x:c r="AZ131" s="12"/>
      <x:c r="BA131" s="12"/>
      <x:c r="BB131" s="12"/>
    </x:row>
    <x:row r="132" ht="42" customHeight="1">
      <x:c r="A132" s="12" t="str">
        <x:v>M131</x:v>
      </x:c>
      <x:c r="B132" s="12" t="str">
        <x:v>Entina</x:v>
      </x:c>
      <x:c r="C132" s="12" t="str">
        <x:v>Tina2S</x:v>
      </x:c>
      <x:c r="D132" s="12" t="str">
        <x:v>Base / standard listing</x:v>
      </x:c>
      <x:c r="E132" s="12" t="str">
        <x:v>FDM/FFF</x:v>
      </x:c>
      <x:c r="F132" s="12" t="str">
        <x:v>New listing</x:v>
      </x:c>
      <x:c r="G132" s="12" t="n">
        <x:v>1</x:v>
      </x:c>
      <x:c r="H132" s="16" t="n">
        <x:v>209</x:v>
      </x:c>
      <x:c r="I132" s="16"/>
      <x:c r="J132" s="16"/>
      <x:c r="K132" s="16" t="n">
        <x:v>269</x:v>
      </x:c>
      <x:c r="L132" s="12" t="str">
        <x:v>Medium - advertised snapshot</x:v>
      </x:c>
      <x:c r="M132" s="12" t="str">
        <x:v>Cartesian</x:v>
      </x:c>
      <x:c r="N132" s="12"/>
      <x:c r="O132" s="12"/>
      <x:c r="P132" s="12" t="str">
        <x:v>Unknown</x:v>
      </x:c>
      <x:c r="Q132" s="12"/>
      <x:c r="R132" s="12" t="str">
        <x:v>Hardware revision and launch timing not verified</x:v>
      </x:c>
      <x:c r="S132" s="12" t="str">
        <x:v>Not fully coded</x:v>
      </x:c>
      <x:c r="T132" s="12"/>
      <x:c r="U132" s="12"/>
      <x:c r="V132" s="12"/>
      <x:c r="W132" s="12"/>
      <x:c r="X132" s="12" t="str">
        <x:v>Not estimable</x:v>
      </x:c>
      <x:c r="Y132" s="12" t="str">
        <x:v>No matched U.S. model/revision exposure obtained</x:v>
      </x:c>
      <x:c r="Z132" s="12"/>
      <x:c r="AA132" s="12" t="str">
        <x:f>IF(COUNTIF('Owner evidence'!$C$2:$C$29,$C132)=0,"",COUNTIF('Owner evidence'!$C$2:$C$29,$C132))</x:f>
      </x:c>
      <x:c r="AB132" s="12" t="str">
        <x:f>IF(COUNTIF('Owner evidence'!$C$2:$C$29,$C132)=0,"",SUMIF('Owner evidence'!$C$2:$C$29,$C132,'Owner evidence'!$N$2:$N$29))</x:f>
      </x:c>
      <x:c r="AC132" s="12" t="str">
        <x:f>IF(COUNTIF('Owner evidence'!$C$2:$C$29,$C132)=0,"",SUMIF('Owner evidence'!$C$2:$C$29,$C132,'Owner evidence'!$O$2:$O$29))</x:f>
      </x:c>
      <x:c r="AD132" s="12" t="str">
        <x:f>IF(COUNTIF('Owner evidence'!$C$2:$C$29,$C132)=0,"",SUMIF('Owner evidence'!$C$2:$C$29,$C132,'Owner evidence'!$P$2:$P$29))</x:f>
      </x:c>
      <x:c r="AE132" s="12" t="str">
        <x:f>IF(COUNTIF('Owner evidence'!$C$2:$C$29,$C132)=0,"",SUMIF('Owner evidence'!$C$2:$C$29,$C132,'Owner evidence'!$U$2:$U$29))</x:f>
      </x:c>
      <x:c r="AF132" s="12" t="str">
        <x:f>IF(COUNTIF('Owner evidence'!$C$2:$C$29,$C132)=0,"",SUMIF('Owner evidence'!$C$2:$C$29,$C132,'Owner evidence'!$W$2:$W$29))</x:f>
      </x:c>
      <x:c r="AG132" s="12" t="str">
        <x:f>IF(COUNTIF('Owner evidence'!$C$2:$C$29,$C132)=0,"",SUMIF('Owner evidence'!$C$2:$C$29,$C132,'Owner evidence'!$X$2:$X$29))</x:f>
      </x:c>
      <x:c r="AH132" s="12"/>
      <x:c r="AI132" s="12"/>
      <x:c r="AJ132" s="12"/>
      <x:c r="AK132" s="12"/>
      <x:c r="AL132" s="12"/>
      <x:c r="AM132" s="12"/>
      <x:c r="AN132" s="12"/>
      <x:c r="AO132" s="12"/>
      <x:c r="AP132" s="12"/>
      <x:c r="AQ132" s="12" t="str">
        <x:v>INSUFFICIENT DATA</x:v>
      </x:c>
      <x:c r="AR132" s="12" t="str">
        <x:v>INSUFFICIENT DATA for population inference</x:v>
      </x:c>
      <x:c r="AS132" s="12" t="str"/>
      <x:c r="AT132" s="12" t="str">
        <x:v>Advertised USD price; tax, shipping and optional consumables excluded</x:v>
      </x:c>
      <x:c r="AU132" s="12" t="str"/>
      <x:c r="AV132" s="12" t="str">
        <x:v>C29</x:v>
      </x:c>
      <x:c r="AW132" s="12" t="str">
        <x:v>https://www.entina3d.com/collections/entina-tina2-series-3d-printers</x:v>
      </x:c>
      <x:c r="AX132" s="12" t="str"/>
      <x:c r="AY132" s="12" t="str"/>
      <x:c r="AZ132" s="12"/>
      <x:c r="BA132" s="12"/>
      <x:c r="BB132" s="12"/>
    </x:row>
    <x:row r="133" ht="42" customHeight="1">
      <x:c r="A133" s="12" t="str">
        <x:v>M132</x:v>
      </x:c>
      <x:c r="B133" s="12" t="str">
        <x:v>Entina</x:v>
      </x:c>
      <x:c r="C133" s="12" t="str">
        <x:v>Tina2 Plus</x:v>
      </x:c>
      <x:c r="D133" s="12" t="str">
        <x:v>Base / standard listing</x:v>
      </x:c>
      <x:c r="E133" s="12" t="str">
        <x:v>FDM/FFF</x:v>
      </x:c>
      <x:c r="F133" s="12" t="str">
        <x:v>New listing</x:v>
      </x:c>
      <x:c r="G133" s="12" t="n">
        <x:v>1</x:v>
      </x:c>
      <x:c r="H133" s="16" t="n">
        <x:v>219</x:v>
      </x:c>
      <x:c r="I133" s="16"/>
      <x:c r="J133" s="16"/>
      <x:c r="K133" s="16" t="n">
        <x:v>269</x:v>
      </x:c>
      <x:c r="L133" s="12" t="str">
        <x:v>Medium - advertised snapshot</x:v>
      </x:c>
      <x:c r="M133" s="12" t="str">
        <x:v>Cartesian</x:v>
      </x:c>
      <x:c r="N133" s="12"/>
      <x:c r="O133" s="12"/>
      <x:c r="P133" s="12" t="str">
        <x:v>Unknown</x:v>
      </x:c>
      <x:c r="Q133" s="12"/>
      <x:c r="R133" s="12" t="str">
        <x:v>Hardware revision and launch timing not verified</x:v>
      </x:c>
      <x:c r="S133" s="12" t="str">
        <x:v>Not fully coded</x:v>
      </x:c>
      <x:c r="T133" s="12"/>
      <x:c r="U133" s="12"/>
      <x:c r="V133" s="12"/>
      <x:c r="W133" s="12"/>
      <x:c r="X133" s="12" t="str">
        <x:v>Not estimable</x:v>
      </x:c>
      <x:c r="Y133" s="12" t="str">
        <x:v>No matched U.S. model/revision exposure obtained</x:v>
      </x:c>
      <x:c r="Z133" s="12"/>
      <x:c r="AA133" s="12" t="str">
        <x:f>IF(COUNTIF('Owner evidence'!$C$2:$C$29,$C133)=0,"",COUNTIF('Owner evidence'!$C$2:$C$29,$C133))</x:f>
      </x:c>
      <x:c r="AB133" s="12" t="str">
        <x:f>IF(COUNTIF('Owner evidence'!$C$2:$C$29,$C133)=0,"",SUMIF('Owner evidence'!$C$2:$C$29,$C133,'Owner evidence'!$N$2:$N$29))</x:f>
      </x:c>
      <x:c r="AC133" s="12" t="str">
        <x:f>IF(COUNTIF('Owner evidence'!$C$2:$C$29,$C133)=0,"",SUMIF('Owner evidence'!$C$2:$C$29,$C133,'Owner evidence'!$O$2:$O$29))</x:f>
      </x:c>
      <x:c r="AD133" s="12" t="str">
        <x:f>IF(COUNTIF('Owner evidence'!$C$2:$C$29,$C133)=0,"",SUMIF('Owner evidence'!$C$2:$C$29,$C133,'Owner evidence'!$P$2:$P$29))</x:f>
      </x:c>
      <x:c r="AE133" s="12" t="str">
        <x:f>IF(COUNTIF('Owner evidence'!$C$2:$C$29,$C133)=0,"",SUMIF('Owner evidence'!$C$2:$C$29,$C133,'Owner evidence'!$U$2:$U$29))</x:f>
      </x:c>
      <x:c r="AF133" s="12" t="str">
        <x:f>IF(COUNTIF('Owner evidence'!$C$2:$C$29,$C133)=0,"",SUMIF('Owner evidence'!$C$2:$C$29,$C133,'Owner evidence'!$W$2:$W$29))</x:f>
      </x:c>
      <x:c r="AG133" s="12" t="str">
        <x:f>IF(COUNTIF('Owner evidence'!$C$2:$C$29,$C133)=0,"",SUMIF('Owner evidence'!$C$2:$C$29,$C133,'Owner evidence'!$X$2:$X$29))</x:f>
      </x:c>
      <x:c r="AH133" s="12"/>
      <x:c r="AI133" s="12"/>
      <x:c r="AJ133" s="12"/>
      <x:c r="AK133" s="12"/>
      <x:c r="AL133" s="12"/>
      <x:c r="AM133" s="12"/>
      <x:c r="AN133" s="12"/>
      <x:c r="AO133" s="12"/>
      <x:c r="AP133" s="12"/>
      <x:c r="AQ133" s="12" t="str">
        <x:v>INSUFFICIENT DATA</x:v>
      </x:c>
      <x:c r="AR133" s="12" t="str">
        <x:v>INSUFFICIENT DATA for population inference</x:v>
      </x:c>
      <x:c r="AS133" s="12" t="str"/>
      <x:c r="AT133" s="12" t="str">
        <x:v>Advertised USD price; tax, shipping and optional consumables excluded</x:v>
      </x:c>
      <x:c r="AU133" s="12" t="str"/>
      <x:c r="AV133" s="12" t="str">
        <x:v>C29</x:v>
      </x:c>
      <x:c r="AW133" s="12" t="str">
        <x:v>https://www.entina3d.com/collections/entina-tina2-series-3d-printers</x:v>
      </x:c>
      <x:c r="AX133" s="12" t="str"/>
      <x:c r="AY133" s="12" t="str"/>
      <x:c r="AZ133" s="12"/>
      <x:c r="BA133" s="12"/>
      <x:c r="BB133" s="12"/>
    </x:row>
    <x:row r="134" ht="42" customHeight="1">
      <x:c r="A134" s="12" t="str">
        <x:v>M133</x:v>
      </x:c>
      <x:c r="B134" s="12" t="str">
        <x:v>Entina</x:v>
      </x:c>
      <x:c r="C134" s="12" t="str">
        <x:v>Tina2C</x:v>
      </x:c>
      <x:c r="D134" s="12" t="str">
        <x:v>Base / standard listing</x:v>
      </x:c>
      <x:c r="E134" s="12" t="str">
        <x:v>FDM/FFF</x:v>
      </x:c>
      <x:c r="F134" s="12" t="str">
        <x:v>New listing</x:v>
      </x:c>
      <x:c r="G134" s="12" t="n">
        <x:v>1</x:v>
      </x:c>
      <x:c r="H134" s="16" t="n">
        <x:v>199</x:v>
      </x:c>
      <x:c r="I134" s="16"/>
      <x:c r="J134" s="16"/>
      <x:c r="K134" s="16" t="n">
        <x:v>289</x:v>
      </x:c>
      <x:c r="L134" s="12" t="str">
        <x:v>Medium - advertised snapshot</x:v>
      </x:c>
      <x:c r="M134" s="12" t="str">
        <x:v>Cartesian</x:v>
      </x:c>
      <x:c r="N134" s="12"/>
      <x:c r="O134" s="12"/>
      <x:c r="P134" s="12" t="str">
        <x:v>Unknown</x:v>
      </x:c>
      <x:c r="Q134" s="12"/>
      <x:c r="R134" s="12" t="str">
        <x:v>Hardware revision and launch timing not verified</x:v>
      </x:c>
      <x:c r="S134" s="12" t="str">
        <x:v>Not fully coded</x:v>
      </x:c>
      <x:c r="T134" s="12"/>
      <x:c r="U134" s="12"/>
      <x:c r="V134" s="12"/>
      <x:c r="W134" s="12"/>
      <x:c r="X134" s="12" t="str">
        <x:v>Not estimable</x:v>
      </x:c>
      <x:c r="Y134" s="12" t="str">
        <x:v>No matched U.S. model/revision exposure obtained</x:v>
      </x:c>
      <x:c r="Z134" s="12"/>
      <x:c r="AA134" s="12" t="str">
        <x:f>IF(COUNTIF('Owner evidence'!$C$2:$C$29,$C134)=0,"",COUNTIF('Owner evidence'!$C$2:$C$29,$C134))</x:f>
      </x:c>
      <x:c r="AB134" s="12" t="str">
        <x:f>IF(COUNTIF('Owner evidence'!$C$2:$C$29,$C134)=0,"",SUMIF('Owner evidence'!$C$2:$C$29,$C134,'Owner evidence'!$N$2:$N$29))</x:f>
      </x:c>
      <x:c r="AC134" s="12" t="str">
        <x:f>IF(COUNTIF('Owner evidence'!$C$2:$C$29,$C134)=0,"",SUMIF('Owner evidence'!$C$2:$C$29,$C134,'Owner evidence'!$O$2:$O$29))</x:f>
      </x:c>
      <x:c r="AD134" s="12" t="str">
        <x:f>IF(COUNTIF('Owner evidence'!$C$2:$C$29,$C134)=0,"",SUMIF('Owner evidence'!$C$2:$C$29,$C134,'Owner evidence'!$P$2:$P$29))</x:f>
      </x:c>
      <x:c r="AE134" s="12" t="str">
        <x:f>IF(COUNTIF('Owner evidence'!$C$2:$C$29,$C134)=0,"",SUMIF('Owner evidence'!$C$2:$C$29,$C134,'Owner evidence'!$U$2:$U$29))</x:f>
      </x:c>
      <x:c r="AF134" s="12" t="str">
        <x:f>IF(COUNTIF('Owner evidence'!$C$2:$C$29,$C134)=0,"",SUMIF('Owner evidence'!$C$2:$C$29,$C134,'Owner evidence'!$W$2:$W$29))</x:f>
      </x:c>
      <x:c r="AG134" s="12" t="str">
        <x:f>IF(COUNTIF('Owner evidence'!$C$2:$C$29,$C134)=0,"",SUMIF('Owner evidence'!$C$2:$C$29,$C134,'Owner evidence'!$X$2:$X$29))</x:f>
      </x:c>
      <x:c r="AH134" s="12"/>
      <x:c r="AI134" s="12"/>
      <x:c r="AJ134" s="12"/>
      <x:c r="AK134" s="12"/>
      <x:c r="AL134" s="12"/>
      <x:c r="AM134" s="12"/>
      <x:c r="AN134" s="12"/>
      <x:c r="AO134" s="12"/>
      <x:c r="AP134" s="12"/>
      <x:c r="AQ134" s="12" t="str">
        <x:v>INSUFFICIENT DATA</x:v>
      </x:c>
      <x:c r="AR134" s="12" t="str">
        <x:v>INSUFFICIENT DATA for population inference</x:v>
      </x:c>
      <x:c r="AS134" s="12" t="str"/>
      <x:c r="AT134" s="12" t="str">
        <x:v>Advertised USD price; tax, shipping and optional consumables excluded</x:v>
      </x:c>
      <x:c r="AU134" s="12" t="str"/>
      <x:c r="AV134" s="12" t="str">
        <x:v>C29</x:v>
      </x:c>
      <x:c r="AW134" s="12" t="str">
        <x:v>https://www.entina3d.com/collections/entina-tina2-series-3d-printers</x:v>
      </x:c>
      <x:c r="AX134" s="12" t="str"/>
      <x:c r="AY134" s="12" t="str"/>
      <x:c r="AZ134" s="12"/>
      <x:c r="BA134" s="12"/>
      <x:c r="BB134" s="12"/>
    </x:row>
    <x:row r="135" ht="42" customHeight="1">
      <x:c r="A135" s="12" t="str">
        <x:v>M134</x:v>
      </x:c>
      <x:c r="B135" s="12" t="str">
        <x:v>Entina</x:v>
      </x:c>
      <x:c r="C135" s="12" t="str">
        <x:v>Tina2 Basic</x:v>
      </x:c>
      <x:c r="D135" s="12" t="str">
        <x:v>Base / standard listing</x:v>
      </x:c>
      <x:c r="E135" s="12" t="str">
        <x:v>FDM/FFF</x:v>
      </x:c>
      <x:c r="F135" s="12" t="str">
        <x:v>New listing</x:v>
      </x:c>
      <x:c r="G135" s="12" t="n">
        <x:v>1</x:v>
      </x:c>
      <x:c r="H135" s="16" t="n">
        <x:v>179</x:v>
      </x:c>
      <x:c r="I135" s="16"/>
      <x:c r="J135" s="16"/>
      <x:c r="K135" s="16"/>
      <x:c r="L135" s="12" t="str">
        <x:v>Medium - advertised snapshot</x:v>
      </x:c>
      <x:c r="M135" s="12" t="str">
        <x:v>Cartesian</x:v>
      </x:c>
      <x:c r="N135" s="12"/>
      <x:c r="O135" s="12"/>
      <x:c r="P135" s="12" t="str">
        <x:v>Unknown</x:v>
      </x:c>
      <x:c r="Q135" s="12"/>
      <x:c r="R135" s="12" t="str">
        <x:v>Hardware revision and launch timing not verified</x:v>
      </x:c>
      <x:c r="S135" s="12" t="str">
        <x:v>Not fully coded</x:v>
      </x:c>
      <x:c r="T135" s="12"/>
      <x:c r="U135" s="12"/>
      <x:c r="V135" s="12"/>
      <x:c r="W135" s="12"/>
      <x:c r="X135" s="12" t="str">
        <x:v>Not estimable</x:v>
      </x:c>
      <x:c r="Y135" s="12" t="str">
        <x:v>No matched U.S. model/revision exposure obtained</x:v>
      </x:c>
      <x:c r="Z135" s="12"/>
      <x:c r="AA135" s="12" t="str">
        <x:f>IF(COUNTIF('Owner evidence'!$C$2:$C$29,$C135)=0,"",COUNTIF('Owner evidence'!$C$2:$C$29,$C135))</x:f>
      </x:c>
      <x:c r="AB135" s="12" t="str">
        <x:f>IF(COUNTIF('Owner evidence'!$C$2:$C$29,$C135)=0,"",SUMIF('Owner evidence'!$C$2:$C$29,$C135,'Owner evidence'!$N$2:$N$29))</x:f>
      </x:c>
      <x:c r="AC135" s="12" t="str">
        <x:f>IF(COUNTIF('Owner evidence'!$C$2:$C$29,$C135)=0,"",SUMIF('Owner evidence'!$C$2:$C$29,$C135,'Owner evidence'!$O$2:$O$29))</x:f>
      </x:c>
      <x:c r="AD135" s="12" t="str">
        <x:f>IF(COUNTIF('Owner evidence'!$C$2:$C$29,$C135)=0,"",SUMIF('Owner evidence'!$C$2:$C$29,$C135,'Owner evidence'!$P$2:$P$29))</x:f>
      </x:c>
      <x:c r="AE135" s="12" t="str">
        <x:f>IF(COUNTIF('Owner evidence'!$C$2:$C$29,$C135)=0,"",SUMIF('Owner evidence'!$C$2:$C$29,$C135,'Owner evidence'!$U$2:$U$29))</x:f>
      </x:c>
      <x:c r="AF135" s="12" t="str">
        <x:f>IF(COUNTIF('Owner evidence'!$C$2:$C$29,$C135)=0,"",SUMIF('Owner evidence'!$C$2:$C$29,$C135,'Owner evidence'!$W$2:$W$29))</x:f>
      </x:c>
      <x:c r="AG135" s="12" t="str">
        <x:f>IF(COUNTIF('Owner evidence'!$C$2:$C$29,$C135)=0,"",SUMIF('Owner evidence'!$C$2:$C$29,$C135,'Owner evidence'!$X$2:$X$29))</x:f>
      </x:c>
      <x:c r="AH135" s="12"/>
      <x:c r="AI135" s="12"/>
      <x:c r="AJ135" s="12"/>
      <x:c r="AK135" s="12"/>
      <x:c r="AL135" s="12"/>
      <x:c r="AM135" s="12"/>
      <x:c r="AN135" s="12"/>
      <x:c r="AO135" s="12"/>
      <x:c r="AP135" s="12"/>
      <x:c r="AQ135" s="12" t="str">
        <x:v>INSUFFICIENT DATA</x:v>
      </x:c>
      <x:c r="AR135" s="12" t="str">
        <x:v>INSUFFICIENT DATA for population inference</x:v>
      </x:c>
      <x:c r="AS135" s="12" t="str"/>
      <x:c r="AT135" s="12" t="str">
        <x:v>Advertised USD price; tax, shipping and optional consumables excluded</x:v>
      </x:c>
      <x:c r="AU135" s="12" t="str"/>
      <x:c r="AV135" s="12" t="str">
        <x:v>C29</x:v>
      </x:c>
      <x:c r="AW135" s="12" t="str">
        <x:v>https://www.entina3d.com/collections/entina-tina2-series-3d-printers</x:v>
      </x:c>
      <x:c r="AX135" s="12" t="str"/>
      <x:c r="AY135" s="12" t="str"/>
      <x:c r="AZ135" s="12"/>
      <x:c r="BA135" s="12"/>
      <x:c r="BB135" s="12"/>
    </x:row>
    <x:row r="136" ht="42" customHeight="1">
      <x:c r="A136" s="12" t="str">
        <x:v>M135</x:v>
      </x:c>
      <x:c r="B136" s="12" t="str">
        <x:v>HeyGears</x:v>
      </x:c>
      <x:c r="C136" s="12" t="str">
        <x:v>UltraCraft Reflex 2</x:v>
      </x:c>
      <x:c r="D136" s="12" t="str">
        <x:v>Base / standard listing</x:v>
      </x:c>
      <x:c r="E136" s="12" t="str">
        <x:v>Resin</x:v>
      </x:c>
      <x:c r="F136" s="12" t="str">
        <x:v>New listing</x:v>
      </x:c>
      <x:c r="G136" s="12" t="n">
        <x:v>1</x:v>
      </x:c>
      <x:c r="H136" s="16" t="n">
        <x:v>1799</x:v>
      </x:c>
      <x:c r="I136" s="16"/>
      <x:c r="J136" s="16"/>
      <x:c r="K136" s="16"/>
      <x:c r="L136" s="12" t="str">
        <x:v>Medium - advertised snapshot</x:v>
      </x:c>
      <x:c r="M136" s="12" t="str">
        <x:v>MSLA</x:v>
      </x:c>
      <x:c r="N136" s="12"/>
      <x:c r="O136" s="12"/>
      <x:c r="P136" s="12" t="str">
        <x:v>Unknown</x:v>
      </x:c>
      <x:c r="Q136" s="12"/>
      <x:c r="R136" s="12" t="str">
        <x:v>Hardware revision and launch timing not verified</x:v>
      </x:c>
      <x:c r="S136" s="12" t="str">
        <x:v>Not fully coded</x:v>
      </x:c>
      <x:c r="T136" s="12"/>
      <x:c r="U136" s="12"/>
      <x:c r="V136" s="12"/>
      <x:c r="W136" s="12"/>
      <x:c r="X136" s="12" t="str">
        <x:v>Not estimable</x:v>
      </x:c>
      <x:c r="Y136" s="12" t="str">
        <x:v>No matched U.S. model/revision exposure obtained</x:v>
      </x:c>
      <x:c r="Z136" s="12"/>
      <x:c r="AA136" s="12" t="str">
        <x:f>IF(COUNTIF('Owner evidence'!$C$2:$C$29,$C136)=0,"",COUNTIF('Owner evidence'!$C$2:$C$29,$C136))</x:f>
      </x:c>
      <x:c r="AB136" s="12" t="str">
        <x:f>IF(COUNTIF('Owner evidence'!$C$2:$C$29,$C136)=0,"",SUMIF('Owner evidence'!$C$2:$C$29,$C136,'Owner evidence'!$N$2:$N$29))</x:f>
      </x:c>
      <x:c r="AC136" s="12" t="str">
        <x:f>IF(COUNTIF('Owner evidence'!$C$2:$C$29,$C136)=0,"",SUMIF('Owner evidence'!$C$2:$C$29,$C136,'Owner evidence'!$O$2:$O$29))</x:f>
      </x:c>
      <x:c r="AD136" s="12" t="str">
        <x:f>IF(COUNTIF('Owner evidence'!$C$2:$C$29,$C136)=0,"",SUMIF('Owner evidence'!$C$2:$C$29,$C136,'Owner evidence'!$P$2:$P$29))</x:f>
      </x:c>
      <x:c r="AE136" s="12" t="str">
        <x:f>IF(COUNTIF('Owner evidence'!$C$2:$C$29,$C136)=0,"",SUMIF('Owner evidence'!$C$2:$C$29,$C136,'Owner evidence'!$U$2:$U$29))</x:f>
      </x:c>
      <x:c r="AF136" s="12" t="str">
        <x:f>IF(COUNTIF('Owner evidence'!$C$2:$C$29,$C136)=0,"",SUMIF('Owner evidence'!$C$2:$C$29,$C136,'Owner evidence'!$W$2:$W$29))</x:f>
      </x:c>
      <x:c r="AG136" s="12" t="str">
        <x:f>IF(COUNTIF('Owner evidence'!$C$2:$C$29,$C136)=0,"",SUMIF('Owner evidence'!$C$2:$C$29,$C136,'Owner evidence'!$X$2:$X$29))</x:f>
      </x:c>
      <x:c r="AH136" s="12"/>
      <x:c r="AI136" s="12"/>
      <x:c r="AJ136" s="12"/>
      <x:c r="AK136" s="12"/>
      <x:c r="AL136" s="12"/>
      <x:c r="AM136" s="12"/>
      <x:c r="AN136" s="12"/>
      <x:c r="AO136" s="12"/>
      <x:c r="AP136" s="12"/>
      <x:c r="AQ136" s="12" t="str">
        <x:v>INSUFFICIENT DATA</x:v>
      </x:c>
      <x:c r="AR136" s="12" t="str">
        <x:v>INSUFFICIENT DATA for population inference</x:v>
      </x:c>
      <x:c r="AS136" s="12" t="str">
        <x:v>Other packages excluded from base price</x:v>
      </x:c>
      <x:c r="AT136" s="12" t="str">
        <x:v>Advertised USD price; tax, shipping and optional consumables excluded</x:v>
      </x:c>
      <x:c r="AU136" s="12" t="str"/>
      <x:c r="AV136" s="12" t="str">
        <x:v>C30</x:v>
      </x:c>
      <x:c r="AW136" s="12" t="str">
        <x:v>https://store.heygears.com/products/reflex2-3d-printer</x:v>
      </x:c>
      <x:c r="AX136" s="12" t="str"/>
      <x:c r="AY136" s="12" t="str"/>
      <x:c r="AZ136" s="12"/>
      <x:c r="BA136" s="12"/>
      <x:c r="BB136" s="12"/>
    </x:row>
    <x:row r="137" ht="42" customHeight="1">
      <x:c r="A137" s="12" t="str">
        <x:v>M136</x:v>
      </x:c>
      <x:c r="B137" s="12" t="str">
        <x:v>HeyGears</x:v>
      </x:c>
      <x:c r="C137" s="12" t="str">
        <x:v>UltraCraft Reflex RS Turbo</x:v>
      </x:c>
      <x:c r="D137" s="12" t="str">
        <x:v>Base / standard listing</x:v>
      </x:c>
      <x:c r="E137" s="12" t="str">
        <x:v>Resin</x:v>
      </x:c>
      <x:c r="F137" s="12" t="str">
        <x:v>Navigation candidate; qualifying configuration unresolved</x:v>
      </x:c>
      <x:c r="G137" s="12" t="n">
        <x:v>0</x:v>
      </x:c>
      <x:c r="H137" s="16" t="n">
        <x:v>799</x:v>
      </x:c>
      <x:c r="I137" s="16"/>
      <x:c r="J137" s="16"/>
      <x:c r="K137" s="16"/>
      <x:c r="L137" s="12" t="str">
        <x:v>Low - from-price navigation only</x:v>
      </x:c>
      <x:c r="M137" s="12" t="str">
        <x:v>MSLA</x:v>
      </x:c>
      <x:c r="N137" s="12"/>
      <x:c r="O137" s="12"/>
      <x:c r="P137" s="12" t="str">
        <x:v>Unknown</x:v>
      </x:c>
      <x:c r="Q137" s="12"/>
      <x:c r="R137" s="12" t="str">
        <x:v>Hardware revision and launch timing not verified</x:v>
      </x:c>
      <x:c r="S137" s="12" t="str">
        <x:v>Not fully coded</x:v>
      </x:c>
      <x:c r="T137" s="12"/>
      <x:c r="U137" s="12"/>
      <x:c r="V137" s="12"/>
      <x:c r="W137" s="12"/>
      <x:c r="X137" s="12" t="str">
        <x:v>Not estimable</x:v>
      </x:c>
      <x:c r="Y137" s="12" t="str">
        <x:v>No matched U.S. model/revision exposure obtained</x:v>
      </x:c>
      <x:c r="Z137" s="12"/>
      <x:c r="AA137" s="12" t="str">
        <x:f>IF(COUNTIF('Owner evidence'!$C$2:$C$29,$C137)=0,"",COUNTIF('Owner evidence'!$C$2:$C$29,$C137))</x:f>
      </x:c>
      <x:c r="AB137" s="12" t="str">
        <x:f>IF(COUNTIF('Owner evidence'!$C$2:$C$29,$C137)=0,"",SUMIF('Owner evidence'!$C$2:$C$29,$C137,'Owner evidence'!$N$2:$N$29))</x:f>
      </x:c>
      <x:c r="AC137" s="12" t="str">
        <x:f>IF(COUNTIF('Owner evidence'!$C$2:$C$29,$C137)=0,"",SUMIF('Owner evidence'!$C$2:$C$29,$C137,'Owner evidence'!$O$2:$O$29))</x:f>
      </x:c>
      <x:c r="AD137" s="12" t="str">
        <x:f>IF(COUNTIF('Owner evidence'!$C$2:$C$29,$C137)=0,"",SUMIF('Owner evidence'!$C$2:$C$29,$C137,'Owner evidence'!$P$2:$P$29))</x:f>
      </x:c>
      <x:c r="AE137" s="12" t="str">
        <x:f>IF(COUNTIF('Owner evidence'!$C$2:$C$29,$C137)=0,"",SUMIF('Owner evidence'!$C$2:$C$29,$C137,'Owner evidence'!$U$2:$U$29))</x:f>
      </x:c>
      <x:c r="AF137" s="12" t="str">
        <x:f>IF(COUNTIF('Owner evidence'!$C$2:$C$29,$C137)=0,"",SUMIF('Owner evidence'!$C$2:$C$29,$C137,'Owner evidence'!$W$2:$W$29))</x:f>
      </x:c>
      <x:c r="AG137" s="12" t="str">
        <x:f>IF(COUNTIF('Owner evidence'!$C$2:$C$29,$C137)=0,"",SUMIF('Owner evidence'!$C$2:$C$29,$C137,'Owner evidence'!$X$2:$X$29))</x:f>
      </x:c>
      <x:c r="AH137" s="12"/>
      <x:c r="AI137" s="12"/>
      <x:c r="AJ137" s="12"/>
      <x:c r="AK137" s="12"/>
      <x:c r="AL137" s="12"/>
      <x:c r="AM137" s="12"/>
      <x:c r="AN137" s="12"/>
      <x:c r="AO137" s="12"/>
      <x:c r="AP137" s="12"/>
      <x:c r="AQ137" s="12" t="str">
        <x:v>INSUFFICIENT DATA</x:v>
      </x:c>
      <x:c r="AR137" s="12" t="str">
        <x:v>INSUFFICIENT DATA for population inference</x:v>
      </x:c>
      <x:c r="AS137" s="12" t="str"/>
      <x:c r="AT137" s="12" t="str">
        <x:v>Advertised USD price; tax, shipping and optional consumables excluded</x:v>
      </x:c>
      <x:c r="AU137" s="12" t="str"/>
      <x:c r="AV137" s="12" t="str">
        <x:v>C30</x:v>
      </x:c>
      <x:c r="AW137" s="12" t="str">
        <x:v>https://store.heygears.com/products/reflex2-3d-printer</x:v>
      </x:c>
      <x:c r="AX137" s="12" t="str"/>
      <x:c r="AY137" s="12" t="str"/>
      <x:c r="AZ137" s="12"/>
      <x:c r="BA137" s="12"/>
      <x:c r="BB137" s="12"/>
    </x:row>
    <x:row r="138" ht="53" customHeight="1">
      <x:c r="A138" s="12" t="str">
        <x:v>M137</x:v>
      </x:c>
      <x:c r="B138" s="12" t="str">
        <x:v>Formlabs</x:v>
      </x:c>
      <x:c r="C138" s="12" t="str">
        <x:v>Form 4</x:v>
      </x:c>
      <x:c r="D138" s="12" t="str">
        <x:v>Basic Package</x:v>
      </x:c>
      <x:c r="E138" s="12" t="str">
        <x:v>Resin</x:v>
      </x:c>
      <x:c r="F138" s="12" t="str">
        <x:v>New listing</x:v>
      </x:c>
      <x:c r="G138" s="12" t="n">
        <x:v>1</x:v>
      </x:c>
      <x:c r="H138" s="16" t="n">
        <x:v>2625</x:v>
      </x:c>
      <x:c r="I138" s="16"/>
      <x:c r="J138" s="16"/>
      <x:c r="K138" s="16"/>
      <x:c r="L138" s="12" t="str">
        <x:v>Medium - advertised snapshot</x:v>
      </x:c>
      <x:c r="M138" s="12" t="str">
        <x:v>MSLA / Low Force Display</x:v>
      </x:c>
      <x:c r="N138" s="12" t="str">
        <x:v>200 x 125 x 210</x:v>
      </x:c>
      <x:c r="O138" s="12" t="str">
        <x:v>2024-04-17</x:v>
      </x:c>
      <x:c r="P138" s="12" t="str">
        <x:v>day</x:v>
      </x:c>
      <x:c r="Q138" s="12" t="n">
        <x:f>ROUND((DATE(2026,9,13)-DATEVALUE(O138))/30.4375,1)</x:f>
        <x:v>28.9</x:v>
      </x:c>
      <x:c r="R138" s="12" t="str">
        <x:v>Hardware revision and launch timing not verified</x:v>
      </x:c>
      <x:c r="S138" s="12" t="str">
        <x:v>Not fully coded</x:v>
      </x:c>
      <x:c r="T138" s="12"/>
      <x:c r="U138" s="12"/>
      <x:c r="V138" s="12"/>
      <x:c r="W138" s="12"/>
      <x:c r="X138" s="12" t="str">
        <x:v>Not estimable</x:v>
      </x:c>
      <x:c r="Y138" s="12" t="str">
        <x:v>No matched U.S. model/revision exposure obtained</x:v>
      </x:c>
      <x:c r="Z138" s="12"/>
      <x:c r="AA138" s="12" t="n">
        <x:f>IF(COUNTIF('Owner evidence'!$C$2:$C$29,$C138)=0,"",COUNTIF('Owner evidence'!$C$2:$C$29,$C138))</x:f>
        <x:v>2</x:v>
      </x:c>
      <x:c r="AB138" s="12" t="n">
        <x:f>IF(COUNTIF('Owner evidence'!$C$2:$C$29,$C138)=0,"",SUMIF('Owner evidence'!$C$2:$C$29,$C138,'Owner evidence'!$N$2:$N$29))</x:f>
        <x:v>2</x:v>
      </x:c>
      <x:c r="AC138" s="12" t="n">
        <x:f>IF(COUNTIF('Owner evidence'!$C$2:$C$29,$C138)=0,"",SUMIF('Owner evidence'!$C$2:$C$29,$C138,'Owner evidence'!$O$2:$O$29))</x:f>
        <x:v>1</x:v>
      </x:c>
      <x:c r="AD138" s="12" t="n">
        <x:f>IF(COUNTIF('Owner evidence'!$C$2:$C$29,$C138)=0,"",SUMIF('Owner evidence'!$C$2:$C$29,$C138,'Owner evidence'!$P$2:$P$29))</x:f>
        <x:v>2</x:v>
      </x:c>
      <x:c r="AE138" s="12" t="n">
        <x:f>IF(COUNTIF('Owner evidence'!$C$2:$C$29,$C138)=0,"",SUMIF('Owner evidence'!$C$2:$C$29,$C138,'Owner evidence'!$U$2:$U$29))</x:f>
        <x:v>2</x:v>
      </x:c>
      <x:c r="AF138" s="12" t="n">
        <x:f>IF(COUNTIF('Owner evidence'!$C$2:$C$29,$C138)=0,"",SUMIF('Owner evidence'!$C$2:$C$29,$C138,'Owner evidence'!$W$2:$W$29))</x:f>
        <x:v>16</x:v>
      </x:c>
      <x:c r="AG138" s="12" t="n">
        <x:f>IF(COUNTIF('Owner evidence'!$C$2:$C$29,$C138)=0,"",SUMIF('Owner evidence'!$C$2:$C$29,$C138,'Owner evidence'!$X$2:$X$29))</x:f>
        <x:v>16</x:v>
      </x:c>
      <x:c r="AH138" s="12"/>
      <x:c r="AI138" s="12"/>
      <x:c r="AJ138" s="12"/>
      <x:c r="AK138" s="12"/>
      <x:c r="AL138" s="12"/>
      <x:c r="AM138" s="12"/>
      <x:c r="AN138" s="12"/>
      <x:c r="AO138" s="12"/>
      <x:c r="AP138" s="12"/>
      <x:c r="AQ138" s="12" t="str">
        <x:v>INSUFFICIENT DATA</x:v>
      </x:c>
      <x:c r="AR138" s="12" t="str">
        <x:v>INSUFFICIENT DATA for population inference</x:v>
      </x:c>
      <x:c r="AS138" s="12" t="str"/>
      <x:c r="AT138" s="12" t="str">
        <x:v>Advertised USD price; tax, shipping and optional consumables excluded</x:v>
      </x:c>
      <x:c r="AU138" s="12" t="str">
        <x:v>Complete automated wash/cure package listed above $5,000; base printer qualifies. Postprocessing costs excluded.</x:v>
      </x:c>
      <x:c r="AV138" s="12" t="str">
        <x:v>C31</x:v>
      </x:c>
      <x:c r="AW138" s="12" t="str">
        <x:v>https://formlabs.com/products/form-4-basic-package/</x:v>
      </x:c>
      <x:c r="AX138" s="12" t="str">
        <x:v>C31</x:v>
      </x:c>
      <x:c r="AY138" s="12" t="str">
        <x:v>R11</x:v>
      </x:c>
      <x:c r="AZ138" s="12"/>
      <x:c r="BA138" s="12"/>
      <x:c r="BB138" s="12"/>
    </x:row>
    <x:row r="139" ht="42" customHeight="1">
      <x:c r="A139" s="12" t="str">
        <x:v>M138</x:v>
      </x:c>
      <x:c r="B139" s="12" t="str">
        <x:v>Peopoly</x:v>
      </x:c>
      <x:c r="C139" s="12" t="str">
        <x:v>Magneto X</x:v>
      </x:c>
      <x:c r="D139" s="12" t="str">
        <x:v>Base / standard listing</x:v>
      </x:c>
      <x:c r="E139" s="12" t="str">
        <x:v>FDM/FFF</x:v>
      </x:c>
      <x:c r="F139" s="12" t="str">
        <x:v>Sold out at audited source</x:v>
      </x:c>
      <x:c r="G139" s="12" t="n">
        <x:v>0</x:v>
      </x:c>
      <x:c r="H139" s="16" t="n">
        <x:v>1299</x:v>
      </x:c>
      <x:c r="I139" s="16"/>
      <x:c r="J139" s="16"/>
      <x:c r="K139" s="16" t="n">
        <x:v>1999</x:v>
      </x:c>
      <x:c r="L139" s="12" t="str">
        <x:v>Medium - advertised snapshot</x:v>
      </x:c>
      <x:c r="M139" s="12" t="str">
        <x:v>Linear-motor Cartesian</x:v>
      </x:c>
      <x:c r="N139" s="12" t="str">
        <x:v>400 x 300 x 300</x:v>
      </x:c>
      <x:c r="O139" s="12"/>
      <x:c r="P139" s="12" t="str">
        <x:v>Unknown</x:v>
      </x:c>
      <x:c r="Q139" s="12"/>
      <x:c r="R139" s="12" t="str">
        <x:v>Hardware revision and launch timing not verified</x:v>
      </x:c>
      <x:c r="S139" s="12" t="str">
        <x:v>Not fully coded</x:v>
      </x:c>
      <x:c r="T139" s="12"/>
      <x:c r="U139" s="12"/>
      <x:c r="V139" s="12"/>
      <x:c r="W139" s="12"/>
      <x:c r="X139" s="12" t="str">
        <x:v>Not estimable</x:v>
      </x:c>
      <x:c r="Y139" s="12" t="str">
        <x:v>No matched U.S. model/revision exposure obtained</x:v>
      </x:c>
      <x:c r="Z139" s="12"/>
      <x:c r="AA139" s="12" t="str">
        <x:f>IF(COUNTIF('Owner evidence'!$C$2:$C$29,$C139)=0,"",COUNTIF('Owner evidence'!$C$2:$C$29,$C139))</x:f>
      </x:c>
      <x:c r="AB139" s="12" t="str">
        <x:f>IF(COUNTIF('Owner evidence'!$C$2:$C$29,$C139)=0,"",SUMIF('Owner evidence'!$C$2:$C$29,$C139,'Owner evidence'!$N$2:$N$29))</x:f>
      </x:c>
      <x:c r="AC139" s="12" t="str">
        <x:f>IF(COUNTIF('Owner evidence'!$C$2:$C$29,$C139)=0,"",SUMIF('Owner evidence'!$C$2:$C$29,$C139,'Owner evidence'!$O$2:$O$29))</x:f>
      </x:c>
      <x:c r="AD139" s="12" t="str">
        <x:f>IF(COUNTIF('Owner evidence'!$C$2:$C$29,$C139)=0,"",SUMIF('Owner evidence'!$C$2:$C$29,$C139,'Owner evidence'!$P$2:$P$29))</x:f>
      </x:c>
      <x:c r="AE139" s="12" t="str">
        <x:f>IF(COUNTIF('Owner evidence'!$C$2:$C$29,$C139)=0,"",SUMIF('Owner evidence'!$C$2:$C$29,$C139,'Owner evidence'!$U$2:$U$29))</x:f>
      </x:c>
      <x:c r="AF139" s="12" t="str">
        <x:f>IF(COUNTIF('Owner evidence'!$C$2:$C$29,$C139)=0,"",SUMIF('Owner evidence'!$C$2:$C$29,$C139,'Owner evidence'!$W$2:$W$29))</x:f>
      </x:c>
      <x:c r="AG139" s="12" t="str">
        <x:f>IF(COUNTIF('Owner evidence'!$C$2:$C$29,$C139)=0,"",SUMIF('Owner evidence'!$C$2:$C$29,$C139,'Owner evidence'!$X$2:$X$29))</x:f>
      </x:c>
      <x:c r="AH139" s="12"/>
      <x:c r="AI139" s="12"/>
      <x:c r="AJ139" s="12"/>
      <x:c r="AK139" s="12"/>
      <x:c r="AL139" s="12"/>
      <x:c r="AM139" s="12"/>
      <x:c r="AN139" s="12"/>
      <x:c r="AO139" s="12"/>
      <x:c r="AP139" s="12"/>
      <x:c r="AQ139" s="12" t="str">
        <x:v>INSUFFICIENT DATA</x:v>
      </x:c>
      <x:c r="AR139" s="12" t="str">
        <x:v>INSUFFICIENT DATA for population inference</x:v>
      </x:c>
      <x:c r="AS139" s="12" t="str"/>
      <x:c r="AT139" s="12" t="str">
        <x:v>Advertised USD price; tax, shipping and optional consumables excluded</x:v>
      </x:c>
      <x:c r="AU139" s="12" t="str"/>
      <x:c r="AV139" s="12" t="str">
        <x:v>C32</x:v>
      </x:c>
      <x:c r="AW139" s="12" t="str">
        <x:v>https://peopoly.net/products/magneto-x</x:v>
      </x:c>
      <x:c r="AX139" s="12" t="str">
        <x:v>C32</x:v>
      </x:c>
      <x:c r="AY139" s="12" t="str"/>
      <x:c r="AZ139" s="12"/>
      <x:c r="BA139" s="12"/>
      <x:c r="BB139" s="12"/>
    </x:row>
    <x:row r="140" ht="42" customHeight="1">
      <x:c r="A140" s="12" t="str">
        <x:v>M139</x:v>
      </x:c>
      <x:c r="B140" s="12" t="str">
        <x:v>Rat Rig</x:v>
      </x:c>
      <x:c r="C140" s="12" t="str">
        <x:v>V-Core 4 kit</x:v>
      </x:c>
      <x:c r="D140" s="12" t="str">
        <x:v>Base / standard listing</x:v>
      </x:c>
      <x:c r="E140" s="12" t="str">
        <x:v>FDM/FFF</x:v>
      </x:c>
      <x:c r="F140" s="12" t="str">
        <x:v>Candidate; complete kit/price/stock unresolved</x:v>
      </x:c>
      <x:c r="G140" s="12" t="n">
        <x:v>0</x:v>
      </x:c>
      <x:c r="H140" s="16"/>
      <x:c r="I140" s="16"/>
      <x:c r="J140" s="16"/>
      <x:c r="K140" s="16"/>
      <x:c r="L140" s="12" t="str">
        <x:v>Not estimable</x:v>
      </x:c>
      <x:c r="M140" s="12" t="str">
        <x:v>CoreXY</x:v>
      </x:c>
      <x:c r="N140" s="12"/>
      <x:c r="O140" s="12"/>
      <x:c r="P140" s="12" t="str">
        <x:v>Unknown</x:v>
      </x:c>
      <x:c r="Q140" s="12"/>
      <x:c r="R140" s="12" t="str">
        <x:v>Hardware revision and launch timing not verified</x:v>
      </x:c>
      <x:c r="S140" s="12" t="str">
        <x:v>Not fully coded</x:v>
      </x:c>
      <x:c r="T140" s="12"/>
      <x:c r="U140" s="12"/>
      <x:c r="V140" s="12"/>
      <x:c r="W140" s="12"/>
      <x:c r="X140" s="12" t="str">
        <x:v>Not estimable</x:v>
      </x:c>
      <x:c r="Y140" s="12" t="str">
        <x:v>No matched U.S. model/revision exposure obtained</x:v>
      </x:c>
      <x:c r="Z140" s="12"/>
      <x:c r="AA140" s="12" t="str">
        <x:f>IF(COUNTIF('Owner evidence'!$C$2:$C$29,$C140)=0,"",COUNTIF('Owner evidence'!$C$2:$C$29,$C140))</x:f>
      </x:c>
      <x:c r="AB140" s="12" t="str">
        <x:f>IF(COUNTIF('Owner evidence'!$C$2:$C$29,$C140)=0,"",SUMIF('Owner evidence'!$C$2:$C$29,$C140,'Owner evidence'!$N$2:$N$29))</x:f>
      </x:c>
      <x:c r="AC140" s="12" t="str">
        <x:f>IF(COUNTIF('Owner evidence'!$C$2:$C$29,$C140)=0,"",SUMIF('Owner evidence'!$C$2:$C$29,$C140,'Owner evidence'!$O$2:$O$29))</x:f>
      </x:c>
      <x:c r="AD140" s="12" t="str">
        <x:f>IF(COUNTIF('Owner evidence'!$C$2:$C$29,$C140)=0,"",SUMIF('Owner evidence'!$C$2:$C$29,$C140,'Owner evidence'!$P$2:$P$29))</x:f>
      </x:c>
      <x:c r="AE140" s="12" t="str">
        <x:f>IF(COUNTIF('Owner evidence'!$C$2:$C$29,$C140)=0,"",SUMIF('Owner evidence'!$C$2:$C$29,$C140,'Owner evidence'!$U$2:$U$29))</x:f>
      </x:c>
      <x:c r="AF140" s="12" t="str">
        <x:f>IF(COUNTIF('Owner evidence'!$C$2:$C$29,$C140)=0,"",SUMIF('Owner evidence'!$C$2:$C$29,$C140,'Owner evidence'!$W$2:$W$29))</x:f>
      </x:c>
      <x:c r="AG140" s="12" t="str">
        <x:f>IF(COUNTIF('Owner evidence'!$C$2:$C$29,$C140)=0,"",SUMIF('Owner evidence'!$C$2:$C$29,$C140,'Owner evidence'!$X$2:$X$29))</x:f>
      </x:c>
      <x:c r="AH140" s="12"/>
      <x:c r="AI140" s="12"/>
      <x:c r="AJ140" s="12"/>
      <x:c r="AK140" s="12"/>
      <x:c r="AL140" s="12"/>
      <x:c r="AM140" s="12"/>
      <x:c r="AN140" s="12"/>
      <x:c r="AO140" s="12"/>
      <x:c r="AP140" s="12"/>
      <x:c r="AQ140" s="12" t="str">
        <x:v>INSUFFICIENT DATA</x:v>
      </x:c>
      <x:c r="AR140" s="12" t="str">
        <x:v>INSUFFICIENT DATA for population inference</x:v>
      </x:c>
      <x:c r="AS140" s="12" t="str"/>
      <x:c r="AT140" s="12" t="str">
        <x:v>Advertised USD price; tax, shipping and optional consumables excluded</x:v>
      </x:c>
      <x:c r="AU140" s="12" t="str"/>
      <x:c r="AV140" s="12" t="str">
        <x:v>C33</x:v>
      </x:c>
      <x:c r="AW140" s="12" t="str">
        <x:v>https://www.fabreeko.com/products/ratrig-v-core-4-kit</x:v>
      </x:c>
      <x:c r="AX140" s="12" t="str"/>
      <x:c r="AY140" s="12" t="str"/>
      <x:c r="AZ140" s="12"/>
      <x:c r="BA140" s="12"/>
      <x:c r="BB140" s="12"/>
    </x:row>
    <x:row r="141" ht="42" customHeight="1">
      <x:c r="A141" s="12" t="str">
        <x:v>M140</x:v>
      </x:c>
      <x:c r="B141" s="12" t="str">
        <x:v>Toybox</x:v>
      </x:c>
      <x:c r="C141" s="12" t="str">
        <x:v>Current consumer model unresolved</x:v>
      </x:c>
      <x:c r="D141" s="12" t="str">
        <x:v>Base / standard listing</x:v>
      </x:c>
      <x:c r="E141" s="12" t="str">
        <x:v>FDM/FFF</x:v>
      </x:c>
      <x:c r="F141" s="12" t="str">
        <x:v>Brand candidate; U.S. SKU unresolved</x:v>
      </x:c>
      <x:c r="G141" s="12" t="n">
        <x:v>0</x:v>
      </x:c>
      <x:c r="H141" s="16"/>
      <x:c r="I141" s="16"/>
      <x:c r="J141" s="16"/>
      <x:c r="K141" s="16"/>
      <x:c r="L141" s="12" t="str">
        <x:v>Not estimable</x:v>
      </x:c>
      <x:c r="M141" s="12" t="str">
        <x:v>Not verified</x:v>
      </x:c>
      <x:c r="N141" s="12"/>
      <x:c r="O141" s="12"/>
      <x:c r="P141" s="12" t="str">
        <x:v>Unknown</x:v>
      </x:c>
      <x:c r="Q141" s="12"/>
      <x:c r="R141" s="12" t="str">
        <x:v>Hardware revision and launch timing not verified</x:v>
      </x:c>
      <x:c r="S141" s="12" t="str">
        <x:v>Not fully coded</x:v>
      </x:c>
      <x:c r="T141" s="12"/>
      <x:c r="U141" s="12"/>
      <x:c r="V141" s="12"/>
      <x:c r="W141" s="12"/>
      <x:c r="X141" s="12" t="str">
        <x:v>Not estimable</x:v>
      </x:c>
      <x:c r="Y141" s="12" t="str">
        <x:v>No matched U.S. model/revision exposure obtained</x:v>
      </x:c>
      <x:c r="Z141" s="12"/>
      <x:c r="AA141" s="12" t="str">
        <x:f>IF(COUNTIF('Owner evidence'!$C$2:$C$29,$C141)=0,"",COUNTIF('Owner evidence'!$C$2:$C$29,$C141))</x:f>
      </x:c>
      <x:c r="AB141" s="12" t="str">
        <x:f>IF(COUNTIF('Owner evidence'!$C$2:$C$29,$C141)=0,"",SUMIF('Owner evidence'!$C$2:$C$29,$C141,'Owner evidence'!$N$2:$N$29))</x:f>
      </x:c>
      <x:c r="AC141" s="12" t="str">
        <x:f>IF(COUNTIF('Owner evidence'!$C$2:$C$29,$C141)=0,"",SUMIF('Owner evidence'!$C$2:$C$29,$C141,'Owner evidence'!$O$2:$O$29))</x:f>
      </x:c>
      <x:c r="AD141" s="12" t="str">
        <x:f>IF(COUNTIF('Owner evidence'!$C$2:$C$29,$C141)=0,"",SUMIF('Owner evidence'!$C$2:$C$29,$C141,'Owner evidence'!$P$2:$P$29))</x:f>
      </x:c>
      <x:c r="AE141" s="12" t="str">
        <x:f>IF(COUNTIF('Owner evidence'!$C$2:$C$29,$C141)=0,"",SUMIF('Owner evidence'!$C$2:$C$29,$C141,'Owner evidence'!$U$2:$U$29))</x:f>
      </x:c>
      <x:c r="AF141" s="12" t="str">
        <x:f>IF(COUNTIF('Owner evidence'!$C$2:$C$29,$C141)=0,"",SUMIF('Owner evidence'!$C$2:$C$29,$C141,'Owner evidence'!$W$2:$W$29))</x:f>
      </x:c>
      <x:c r="AG141" s="12" t="str">
        <x:f>IF(COUNTIF('Owner evidence'!$C$2:$C$29,$C141)=0,"",SUMIF('Owner evidence'!$C$2:$C$29,$C141,'Owner evidence'!$X$2:$X$29))</x:f>
      </x:c>
      <x:c r="AH141" s="12"/>
      <x:c r="AI141" s="12"/>
      <x:c r="AJ141" s="12"/>
      <x:c r="AK141" s="12"/>
      <x:c r="AL141" s="12"/>
      <x:c r="AM141" s="12"/>
      <x:c r="AN141" s="12"/>
      <x:c r="AO141" s="12"/>
      <x:c r="AP141" s="12"/>
      <x:c r="AQ141" s="12" t="str">
        <x:v>INSUFFICIENT DATA</x:v>
      </x:c>
      <x:c r="AR141" s="12" t="str">
        <x:v>INSUFFICIENT DATA for population inference</x:v>
      </x:c>
      <x:c r="AS141" s="12" t="str"/>
      <x:c r="AT141" s="12" t="str">
        <x:v>Advertised USD price; tax, shipping and optional consumables excluded</x:v>
      </x:c>
      <x:c r="AU141" s="12" t="str"/>
      <x:c r="AV141" s="12" t="str">
        <x:v>C34</x:v>
      </x:c>
      <x:c r="AW141" s="12" t="str">
        <x:v>https://toybox.com/en-int</x:v>
      </x:c>
      <x:c r="AX141" s="12" t="str"/>
      <x:c r="AY141" s="12" t="str"/>
      <x:c r="AZ141" s="12"/>
      <x:c r="BA141" s="12"/>
      <x:c r="BB141" s="12"/>
    </x:row>
    <x:row r="142" ht="42" customHeight="1">
      <x:c r="A142" s="12" t="str">
        <x:v>M141</x:v>
      </x:c>
      <x:c r="B142" s="12" t="str">
        <x:v>UltiMaker</x:v>
      </x:c>
      <x:c r="C142" s="12" t="str">
        <x:v>2+ Connect (refurbished listing)</x:v>
      </x:c>
      <x:c r="D142" s="12" t="str">
        <x:v>Base / standard listing</x:v>
      </x:c>
      <x:c r="E142" s="12" t="str">
        <x:v>FDM/FFF</x:v>
      </x:c>
      <x:c r="F142" s="12" t="str">
        <x:v>Excluded - only refurbished source verified</x:v>
      </x:c>
      <x:c r="G142" s="12" t="n">
        <x:v>0</x:v>
      </x:c>
      <x:c r="H142" s="16"/>
      <x:c r="I142" s="16"/>
      <x:c r="J142" s="16"/>
      <x:c r="K142" s="16"/>
      <x:c r="L142" s="12" t="str">
        <x:v>Not estimable</x:v>
      </x:c>
      <x:c r="M142" s="12" t="str">
        <x:v>Not verified</x:v>
      </x:c>
      <x:c r="N142" s="12"/>
      <x:c r="O142" s="12"/>
      <x:c r="P142" s="12" t="str">
        <x:v>Unknown</x:v>
      </x:c>
      <x:c r="Q142" s="12"/>
      <x:c r="R142" s="12" t="str">
        <x:v>Hardware revision and launch timing not verified</x:v>
      </x:c>
      <x:c r="S142" s="12" t="str">
        <x:v>Not fully coded</x:v>
      </x:c>
      <x:c r="T142" s="12"/>
      <x:c r="U142" s="12"/>
      <x:c r="V142" s="12"/>
      <x:c r="W142" s="12"/>
      <x:c r="X142" s="12" t="str">
        <x:v>Not estimable</x:v>
      </x:c>
      <x:c r="Y142" s="12" t="str">
        <x:v>No matched U.S. model/revision exposure obtained</x:v>
      </x:c>
      <x:c r="Z142" s="12"/>
      <x:c r="AA142" s="12" t="str">
        <x:f>IF(COUNTIF('Owner evidence'!$C$2:$C$29,$C142)=0,"",COUNTIF('Owner evidence'!$C$2:$C$29,$C142))</x:f>
      </x:c>
      <x:c r="AB142" s="12" t="str">
        <x:f>IF(COUNTIF('Owner evidence'!$C$2:$C$29,$C142)=0,"",SUMIF('Owner evidence'!$C$2:$C$29,$C142,'Owner evidence'!$N$2:$N$29))</x:f>
      </x:c>
      <x:c r="AC142" s="12" t="str">
        <x:f>IF(COUNTIF('Owner evidence'!$C$2:$C$29,$C142)=0,"",SUMIF('Owner evidence'!$C$2:$C$29,$C142,'Owner evidence'!$O$2:$O$29))</x:f>
      </x:c>
      <x:c r="AD142" s="12" t="str">
        <x:f>IF(COUNTIF('Owner evidence'!$C$2:$C$29,$C142)=0,"",SUMIF('Owner evidence'!$C$2:$C$29,$C142,'Owner evidence'!$P$2:$P$29))</x:f>
      </x:c>
      <x:c r="AE142" s="12" t="str">
        <x:f>IF(COUNTIF('Owner evidence'!$C$2:$C$29,$C142)=0,"",SUMIF('Owner evidence'!$C$2:$C$29,$C142,'Owner evidence'!$U$2:$U$29))</x:f>
      </x:c>
      <x:c r="AF142" s="12" t="str">
        <x:f>IF(COUNTIF('Owner evidence'!$C$2:$C$29,$C142)=0,"",SUMIF('Owner evidence'!$C$2:$C$29,$C142,'Owner evidence'!$W$2:$W$29))</x:f>
      </x:c>
      <x:c r="AG142" s="12" t="str">
        <x:f>IF(COUNTIF('Owner evidence'!$C$2:$C$29,$C142)=0,"",SUMIF('Owner evidence'!$C$2:$C$29,$C142,'Owner evidence'!$X$2:$X$29))</x:f>
      </x:c>
      <x:c r="AH142" s="12"/>
      <x:c r="AI142" s="12"/>
      <x:c r="AJ142" s="12"/>
      <x:c r="AK142" s="12"/>
      <x:c r="AL142" s="12"/>
      <x:c r="AM142" s="12"/>
      <x:c r="AN142" s="12"/>
      <x:c r="AO142" s="12"/>
      <x:c r="AP142" s="12"/>
      <x:c r="AQ142" s="12" t="str">
        <x:v>INSUFFICIENT DATA</x:v>
      </x:c>
      <x:c r="AR142" s="12" t="str">
        <x:v>INSUFFICIENT DATA for population inference</x:v>
      </x:c>
      <x:c r="AS142" s="12" t="str"/>
      <x:c r="AT142" s="12" t="str">
        <x:v>Advertised USD price; tax, shipping and optional consumables excluded</x:v>
      </x:c>
      <x:c r="AU142" s="12" t="str"/>
      <x:c r="AV142" s="12" t="str">
        <x:v>C35</x:v>
      </x:c>
      <x:c r="AW142" s="12" t="str">
        <x:v>https://www.matterhackers.com/store/l/refurbished-ultimaker-2-connect-3d-printer-a-stock/sk/M73QPU1W</x:v>
      </x:c>
      <x:c r="AX142" s="12" t="str"/>
      <x:c r="AY142" s="12" t="str"/>
      <x:c r="AZ142" s="12"/>
      <x:c r="BA142" s="12"/>
      <x:c r="BB142" s="12"/>
    </x:row>
    <x:row r="143" ht="42" customHeight="1">
      <x:c r="A143" s="12" t="str">
        <x:v>M142</x:v>
      </x:c>
      <x:c r="B143" s="12" t="str">
        <x:v>Snapmaker</x:v>
      </x:c>
      <x:c r="C143" s="12" t="str">
        <x:v>U1</x:v>
      </x:c>
      <x:c r="D143" s="12" t="str">
        <x:v>Base / standard listing</x:v>
      </x:c>
      <x:c r="E143" s="12" t="str">
        <x:v>FDM/FFF</x:v>
      </x:c>
      <x:c r="F143" s="12" t="str">
        <x:v>New listing</x:v>
      </x:c>
      <x:c r="G143" s="12" t="n">
        <x:v>1</x:v>
      </x:c>
      <x:c r="H143" s="16" t="n">
        <x:v>849</x:v>
      </x:c>
      <x:c r="I143" s="16"/>
      <x:c r="J143" s="16"/>
      <x:c r="K143" s="16" t="n">
        <x:v>999</x:v>
      </x:c>
      <x:c r="L143" s="12" t="str">
        <x:v>Medium - advertised snapshot</x:v>
      </x:c>
      <x:c r="M143" s="12" t="str">
        <x:v>CoreXY</x:v>
      </x:c>
      <x:c r="N143" s="12" t="str">
        <x:v>270 x 270 x 270</x:v>
      </x:c>
      <x:c r="O143" s="12"/>
      <x:c r="P143" s="12" t="str">
        <x:v>Unknown</x:v>
      </x:c>
      <x:c r="Q143" s="12"/>
      <x:c r="R143" s="12" t="str">
        <x:v>Hardware revision and launch timing not verified</x:v>
      </x:c>
      <x:c r="S143" s="12" t="str">
        <x:v>Four independent toolheads; optional top cover</x:v>
      </x:c>
      <x:c r="T143" s="12"/>
      <x:c r="U143" s="12" t="n">
        <x:v>100000</x:v>
      </x:c>
      <x:c r="V143" s="12"/>
      <x:c r="W143" s="12"/>
      <x:c r="X143" s="12" t="str">
        <x:v>Not estimable</x:v>
      </x:c>
      <x:c r="Y143" s="12" t="str">
        <x:v>No matched U.S. model/revision exposure obtained</x:v>
      </x:c>
      <x:c r="Z143" s="12"/>
      <x:c r="AA143" s="12" t="str">
        <x:f>IF(COUNTIF('Owner evidence'!$C$2:$C$29,$C143)=0,"",COUNTIF('Owner evidence'!$C$2:$C$29,$C143))</x:f>
      </x:c>
      <x:c r="AB143" s="12" t="str">
        <x:f>IF(COUNTIF('Owner evidence'!$C$2:$C$29,$C143)=0,"",SUMIF('Owner evidence'!$C$2:$C$29,$C143,'Owner evidence'!$N$2:$N$29))</x:f>
      </x:c>
      <x:c r="AC143" s="12" t="str">
        <x:f>IF(COUNTIF('Owner evidence'!$C$2:$C$29,$C143)=0,"",SUMIF('Owner evidence'!$C$2:$C$29,$C143,'Owner evidence'!$O$2:$O$29))</x:f>
      </x:c>
      <x:c r="AD143" s="12" t="str">
        <x:f>IF(COUNTIF('Owner evidence'!$C$2:$C$29,$C143)=0,"",SUMIF('Owner evidence'!$C$2:$C$29,$C143,'Owner evidence'!$P$2:$P$29))</x:f>
      </x:c>
      <x:c r="AE143" s="12" t="str">
        <x:f>IF(COUNTIF('Owner evidence'!$C$2:$C$29,$C143)=0,"",SUMIF('Owner evidence'!$C$2:$C$29,$C143,'Owner evidence'!$U$2:$U$29))</x:f>
      </x:c>
      <x:c r="AF143" s="12" t="str">
        <x:f>IF(COUNTIF('Owner evidence'!$C$2:$C$29,$C143)=0,"",SUMIF('Owner evidence'!$C$2:$C$29,$C143,'Owner evidence'!$W$2:$W$29))</x:f>
      </x:c>
      <x:c r="AG143" s="12" t="str">
        <x:f>IF(COUNTIF('Owner evidence'!$C$2:$C$29,$C143)=0,"",SUMIF('Owner evidence'!$C$2:$C$29,$C143,'Owner evidence'!$X$2:$X$29))</x:f>
      </x:c>
      <x:c r="AH143" s="12"/>
      <x:c r="AI143" s="12"/>
      <x:c r="AJ143" s="12"/>
      <x:c r="AK143" s="12"/>
      <x:c r="AL143" s="12"/>
      <x:c r="AM143" s="12"/>
      <x:c r="AN143" s="12"/>
      <x:c r="AO143" s="12"/>
      <x:c r="AP143" s="12"/>
      <x:c r="AQ143" s="12" t="str">
        <x:v>INSUFFICIENT DATA</x:v>
      </x:c>
      <x:c r="AR143" s="12" t="str">
        <x:v>INSUFFICIENT DATA for population inference</x:v>
      </x:c>
      <x:c r="AS143" s="12" t="str"/>
      <x:c r="AT143" s="12" t="str">
        <x:v>Advertised USD price; tax, shipping and optional consumables excluded</x:v>
      </x:c>
      <x:c r="AU143" s="12" t="str"/>
      <x:c r="AV143" s="12" t="str">
        <x:v>C40</x:v>
      </x:c>
      <x:c r="AW143" s="12" t="str">
        <x:v>https://us.snapmaker.com/collections/3d-printer-machines</x:v>
      </x:c>
      <x:c r="AX143" s="12" t="str">
        <x:v>C41</x:v>
      </x:c>
      <x:c r="AY143" s="12" t="str"/>
      <x:c r="AZ143" s="12" t="str">
        <x:v>More than 100,000 shipped: manufacturer-disclosed floor, not a point estimate</x:v>
      </x:c>
      <x:c r="BA143" s="12" t="str">
        <x:v>Medium - unaudited manufacturer claim</x:v>
      </x:c>
      <x:c r="BB143" s="12" t="str">
        <x:v>C41</x:v>
      </x:c>
    </x:row>
    <x:row r="144" ht="42" customHeight="1">
      <x:c r="A144" s="12" t="str">
        <x:v>M143</x:v>
      </x:c>
      <x:c r="B144" s="12" t="str">
        <x:v>Snapmaker</x:v>
      </x:c>
      <x:c r="C144" s="12" t="str">
        <x:v>Artisan</x:v>
      </x:c>
      <x:c r="D144" s="12" t="str">
        <x:v>From / 3-in-1 package</x:v>
      </x:c>
      <x:c r="E144" s="12" t="str">
        <x:v>FDM/FFF</x:v>
      </x:c>
      <x:c r="F144" s="12" t="str">
        <x:v>New listing</x:v>
      </x:c>
      <x:c r="G144" s="12" t="n">
        <x:v>1</x:v>
      </x:c>
      <x:c r="H144" s="16" t="n">
        <x:v>2099</x:v>
      </x:c>
      <x:c r="I144" s="16"/>
      <x:c r="J144" s="16"/>
      <x:c r="K144" s="16" t="n">
        <x:v>2999</x:v>
      </x:c>
      <x:c r="L144" s="12" t="str">
        <x:v>Medium - advertised snapshot</x:v>
      </x:c>
      <x:c r="M144" s="12" t="str">
        <x:v>Cartesian</x:v>
      </x:c>
      <x:c r="N144" s="12"/>
      <x:c r="O144" s="12"/>
      <x:c r="P144" s="12" t="str">
        <x:v>Unknown</x:v>
      </x:c>
      <x:c r="Q144" s="12"/>
      <x:c r="R144" s="12" t="str">
        <x:v>Hardware revision and launch timing not verified</x:v>
      </x:c>
      <x:c r="S144" s="12" t="str">
        <x:v>Dual extrusion; laser/CNC package</x:v>
      </x:c>
      <x:c r="T144" s="12"/>
      <x:c r="U144" s="12"/>
      <x:c r="V144" s="12"/>
      <x:c r="W144" s="12"/>
      <x:c r="X144" s="12" t="str">
        <x:v>Not estimable</x:v>
      </x:c>
      <x:c r="Y144" s="12" t="str">
        <x:v>No matched U.S. model/revision exposure obtained</x:v>
      </x:c>
      <x:c r="Z144" s="12"/>
      <x:c r="AA144" s="12" t="str">
        <x:f>IF(COUNTIF('Owner evidence'!$C$2:$C$29,$C144)=0,"",COUNTIF('Owner evidence'!$C$2:$C$29,$C144))</x:f>
      </x:c>
      <x:c r="AB144" s="12" t="str">
        <x:f>IF(COUNTIF('Owner evidence'!$C$2:$C$29,$C144)=0,"",SUMIF('Owner evidence'!$C$2:$C$29,$C144,'Owner evidence'!$N$2:$N$29))</x:f>
      </x:c>
      <x:c r="AC144" s="12" t="str">
        <x:f>IF(COUNTIF('Owner evidence'!$C$2:$C$29,$C144)=0,"",SUMIF('Owner evidence'!$C$2:$C$29,$C144,'Owner evidence'!$O$2:$O$29))</x:f>
      </x:c>
      <x:c r="AD144" s="12" t="str">
        <x:f>IF(COUNTIF('Owner evidence'!$C$2:$C$29,$C144)=0,"",SUMIF('Owner evidence'!$C$2:$C$29,$C144,'Owner evidence'!$P$2:$P$29))</x:f>
      </x:c>
      <x:c r="AE144" s="12" t="str">
        <x:f>IF(COUNTIF('Owner evidence'!$C$2:$C$29,$C144)=0,"",SUMIF('Owner evidence'!$C$2:$C$29,$C144,'Owner evidence'!$U$2:$U$29))</x:f>
      </x:c>
      <x:c r="AF144" s="12" t="str">
        <x:f>IF(COUNTIF('Owner evidence'!$C$2:$C$29,$C144)=0,"",SUMIF('Owner evidence'!$C$2:$C$29,$C144,'Owner evidence'!$W$2:$W$29))</x:f>
      </x:c>
      <x:c r="AG144" s="12" t="str">
        <x:f>IF(COUNTIF('Owner evidence'!$C$2:$C$29,$C144)=0,"",SUMIF('Owner evidence'!$C$2:$C$29,$C144,'Owner evidence'!$X$2:$X$29))</x:f>
      </x:c>
      <x:c r="AH144" s="12"/>
      <x:c r="AI144" s="12"/>
      <x:c r="AJ144" s="12"/>
      <x:c r="AK144" s="12"/>
      <x:c r="AL144" s="12"/>
      <x:c r="AM144" s="12"/>
      <x:c r="AN144" s="12"/>
      <x:c r="AO144" s="12"/>
      <x:c r="AP144" s="12"/>
      <x:c r="AQ144" s="12" t="str">
        <x:v>INSUFFICIENT DATA</x:v>
      </x:c>
      <x:c r="AR144" s="12" t="str">
        <x:v>INSUFFICIENT DATA for population inference</x:v>
      </x:c>
      <x:c r="AS144" s="12" t="str"/>
      <x:c r="AT144" s="12" t="str">
        <x:v>Advertised USD price; tax, shipping and optional consumables excluded</x:v>
      </x:c>
      <x:c r="AU144" s="12" t="str">
        <x:v>Package includes non-printing functions; exact from-price package selection not checked</x:v>
      </x:c>
      <x:c r="AV144" s="12" t="str">
        <x:v>C40</x:v>
      </x:c>
      <x:c r="AW144" s="12" t="str">
        <x:v>https://us.snapmaker.com/collections/3d-printer-machines</x:v>
      </x:c>
      <x:c r="AX144" s="12" t="str"/>
      <x:c r="AY144" s="12" t="str"/>
      <x:c r="AZ144" s="12"/>
      <x:c r="BA144" s="12"/>
      <x:c r="BB144" s="12"/>
    </x:row>
    <x:row r="145" ht="42" customHeight="1">
      <x:c r="A145" s="12" t="str">
        <x:v>M144</x:v>
      </x:c>
      <x:c r="B145" s="12" t="str">
        <x:v>Snapmaker</x:v>
      </x:c>
      <x:c r="C145" s="12" t="str">
        <x:v>J1s</x:v>
      </x:c>
      <x:c r="D145" s="12" t="str">
        <x:v>Base / standard listing</x:v>
      </x:c>
      <x:c r="E145" s="12" t="str">
        <x:v>FDM/FFF</x:v>
      </x:c>
      <x:c r="F145" s="12" t="str">
        <x:v>Legacy catalog reference; new U.S. stock unresolved</x:v>
      </x:c>
      <x:c r="G145" s="12" t="n">
        <x:v>0</x:v>
      </x:c>
      <x:c r="H145" s="16"/>
      <x:c r="I145" s="16"/>
      <x:c r="J145" s="16"/>
      <x:c r="K145" s="16"/>
      <x:c r="L145" s="12" t="str">
        <x:v>Not estimable</x:v>
      </x:c>
      <x:c r="M145" s="12" t="str">
        <x:v>IDEX</x:v>
      </x:c>
      <x:c r="N145" s="12"/>
      <x:c r="O145" s="12"/>
      <x:c r="P145" s="12" t="str">
        <x:v>Unknown</x:v>
      </x:c>
      <x:c r="Q145" s="12"/>
      <x:c r="R145" s="12" t="str">
        <x:v>Hardware revision and launch timing not verified</x:v>
      </x:c>
      <x:c r="S145" s="12" t="str">
        <x:v>Not fully coded</x:v>
      </x:c>
      <x:c r="T145" s="12"/>
      <x:c r="U145" s="12"/>
      <x:c r="V145" s="12"/>
      <x:c r="W145" s="12"/>
      <x:c r="X145" s="12" t="str">
        <x:v>Not estimable</x:v>
      </x:c>
      <x:c r="Y145" s="12" t="str">
        <x:v>No matched U.S. model/revision exposure obtained</x:v>
      </x:c>
      <x:c r="Z145" s="12"/>
      <x:c r="AA145" s="12" t="str">
        <x:f>IF(COUNTIF('Owner evidence'!$C$2:$C$29,$C145)=0,"",COUNTIF('Owner evidence'!$C$2:$C$29,$C145))</x:f>
      </x:c>
      <x:c r="AB145" s="12" t="str">
        <x:f>IF(COUNTIF('Owner evidence'!$C$2:$C$29,$C145)=0,"",SUMIF('Owner evidence'!$C$2:$C$29,$C145,'Owner evidence'!$N$2:$N$29))</x:f>
      </x:c>
      <x:c r="AC145" s="12" t="str">
        <x:f>IF(COUNTIF('Owner evidence'!$C$2:$C$29,$C145)=0,"",SUMIF('Owner evidence'!$C$2:$C$29,$C145,'Owner evidence'!$O$2:$O$29))</x:f>
      </x:c>
      <x:c r="AD145" s="12" t="str">
        <x:f>IF(COUNTIF('Owner evidence'!$C$2:$C$29,$C145)=0,"",SUMIF('Owner evidence'!$C$2:$C$29,$C145,'Owner evidence'!$P$2:$P$29))</x:f>
      </x:c>
      <x:c r="AE145" s="12" t="str">
        <x:f>IF(COUNTIF('Owner evidence'!$C$2:$C$29,$C145)=0,"",SUMIF('Owner evidence'!$C$2:$C$29,$C145,'Owner evidence'!$U$2:$U$29))</x:f>
      </x:c>
      <x:c r="AF145" s="12" t="str">
        <x:f>IF(COUNTIF('Owner evidence'!$C$2:$C$29,$C145)=0,"",SUMIF('Owner evidence'!$C$2:$C$29,$C145,'Owner evidence'!$W$2:$W$29))</x:f>
      </x:c>
      <x:c r="AG145" s="12" t="str">
        <x:f>IF(COUNTIF('Owner evidence'!$C$2:$C$29,$C145)=0,"",SUMIF('Owner evidence'!$C$2:$C$29,$C145,'Owner evidence'!$X$2:$X$29))</x:f>
      </x:c>
      <x:c r="AH145" s="12"/>
      <x:c r="AI145" s="12"/>
      <x:c r="AJ145" s="12"/>
      <x:c r="AK145" s="12"/>
      <x:c r="AL145" s="12"/>
      <x:c r="AM145" s="12"/>
      <x:c r="AN145" s="12"/>
      <x:c r="AO145" s="12"/>
      <x:c r="AP145" s="12"/>
      <x:c r="AQ145" s="12" t="str">
        <x:v>INSUFFICIENT DATA</x:v>
      </x:c>
      <x:c r="AR145" s="12" t="str">
        <x:v>INSUFFICIENT DATA for population inference</x:v>
      </x:c>
      <x:c r="AS145" s="12" t="str"/>
      <x:c r="AT145" s="12" t="str">
        <x:v>Advertised USD price; tax, shipping and optional consumables excluded</x:v>
      </x:c>
      <x:c r="AU145" s="12" t="str"/>
      <x:c r="AV145" s="12" t="str">
        <x:v>C40</x:v>
      </x:c>
      <x:c r="AW145" s="12" t="str">
        <x:v>https://us.snapmaker.com/collections/3d-printer-machines</x:v>
      </x:c>
      <x:c r="AX145" s="12" t="str"/>
      <x:c r="AY145" s="12" t="str"/>
      <x:c r="AZ145" s="12"/>
      <x:c r="BA145" s="12"/>
      <x:c r="BB145" s="12"/>
    </x:row>
    <x:row r="146" ht="42" customHeight="1">
      <x:c r="A146" s="12" t="str">
        <x:v>M145</x:v>
      </x:c>
      <x:c r="B146" s="12" t="str">
        <x:v>Snapmaker</x:v>
      </x:c>
      <x:c r="C146" s="12" t="str">
        <x:v>2.0 family</x:v>
      </x:c>
      <x:c r="D146" s="12" t="str">
        <x:v>Base / standard listing</x:v>
      </x:c>
      <x:c r="E146" s="12" t="str">
        <x:v>FDM/FFF</x:v>
      </x:c>
      <x:c r="F146" s="12" t="str">
        <x:v>Legacy catalog reference; new U.S. SKU/stock unresolved</x:v>
      </x:c>
      <x:c r="G146" s="12" t="n">
        <x:v>0</x:v>
      </x:c>
      <x:c r="H146" s="16"/>
      <x:c r="I146" s="16"/>
      <x:c r="J146" s="16"/>
      <x:c r="K146" s="16"/>
      <x:c r="L146" s="12" t="str">
        <x:v>Not estimable</x:v>
      </x:c>
      <x:c r="M146" s="12" t="str">
        <x:v>Not verified</x:v>
      </x:c>
      <x:c r="N146" s="12"/>
      <x:c r="O146" s="12"/>
      <x:c r="P146" s="12" t="str">
        <x:v>Unknown</x:v>
      </x:c>
      <x:c r="Q146" s="12"/>
      <x:c r="R146" s="12" t="str">
        <x:v>Hardware revision and launch timing not verified</x:v>
      </x:c>
      <x:c r="S146" s="12" t="str">
        <x:v>Not fully coded</x:v>
      </x:c>
      <x:c r="T146" s="12"/>
      <x:c r="U146" s="12"/>
      <x:c r="V146" s="12"/>
      <x:c r="W146" s="12"/>
      <x:c r="X146" s="12" t="str">
        <x:v>Not estimable</x:v>
      </x:c>
      <x:c r="Y146" s="12" t="str">
        <x:v>No matched U.S. model/revision exposure obtained</x:v>
      </x:c>
      <x:c r="Z146" s="12"/>
      <x:c r="AA146" s="12" t="str">
        <x:f>IF(COUNTIF('Owner evidence'!$C$2:$C$29,$C146)=0,"",COUNTIF('Owner evidence'!$C$2:$C$29,$C146))</x:f>
      </x:c>
      <x:c r="AB146" s="12" t="str">
        <x:f>IF(COUNTIF('Owner evidence'!$C$2:$C$29,$C146)=0,"",SUMIF('Owner evidence'!$C$2:$C$29,$C146,'Owner evidence'!$N$2:$N$29))</x:f>
      </x:c>
      <x:c r="AC146" s="12" t="str">
        <x:f>IF(COUNTIF('Owner evidence'!$C$2:$C$29,$C146)=0,"",SUMIF('Owner evidence'!$C$2:$C$29,$C146,'Owner evidence'!$O$2:$O$29))</x:f>
      </x:c>
      <x:c r="AD146" s="12" t="str">
        <x:f>IF(COUNTIF('Owner evidence'!$C$2:$C$29,$C146)=0,"",SUMIF('Owner evidence'!$C$2:$C$29,$C146,'Owner evidence'!$P$2:$P$29))</x:f>
      </x:c>
      <x:c r="AE146" s="12" t="str">
        <x:f>IF(COUNTIF('Owner evidence'!$C$2:$C$29,$C146)=0,"",SUMIF('Owner evidence'!$C$2:$C$29,$C146,'Owner evidence'!$U$2:$U$29))</x:f>
      </x:c>
      <x:c r="AF146" s="12" t="str">
        <x:f>IF(COUNTIF('Owner evidence'!$C$2:$C$29,$C146)=0,"",SUMIF('Owner evidence'!$C$2:$C$29,$C146,'Owner evidence'!$W$2:$W$29))</x:f>
      </x:c>
      <x:c r="AG146" s="12" t="str">
        <x:f>IF(COUNTIF('Owner evidence'!$C$2:$C$29,$C146)=0,"",SUMIF('Owner evidence'!$C$2:$C$29,$C146,'Owner evidence'!$X$2:$X$29))</x:f>
      </x:c>
      <x:c r="AH146" s="12"/>
      <x:c r="AI146" s="12"/>
      <x:c r="AJ146" s="12"/>
      <x:c r="AK146" s="12"/>
      <x:c r="AL146" s="12"/>
      <x:c r="AM146" s="12"/>
      <x:c r="AN146" s="12"/>
      <x:c r="AO146" s="12"/>
      <x:c r="AP146" s="12"/>
      <x:c r="AQ146" s="12" t="str">
        <x:v>INSUFFICIENT DATA</x:v>
      </x:c>
      <x:c r="AR146" s="12" t="str">
        <x:v>INSUFFICIENT DATA for population inference</x:v>
      </x:c>
      <x:c r="AS146" s="12" t="str"/>
      <x:c r="AT146" s="12" t="str">
        <x:v>Advertised USD price; tax, shipping and optional consumables excluded</x:v>
      </x:c>
      <x:c r="AU146" s="12" t="str">
        <x:v>Do not multiply family into unverified size variants</x:v>
      </x:c>
      <x:c r="AV146" s="12" t="str">
        <x:v>C40</x:v>
      </x:c>
      <x:c r="AW146" s="12" t="str">
        <x:v>https://us.snapmaker.com/collections/3d-printer-machines</x:v>
      </x:c>
      <x:c r="AX146" s="12" t="str"/>
      <x:c r="AY146" s="12" t="str"/>
      <x:c r="AZ146" s="12"/>
      <x:c r="BA146" s="12"/>
      <x:c r="BB146" s="12"/>
    </x:row>
    <x:row r="147" ht="42" customHeight="1">
      <x:c r="A147" s="12" t="str">
        <x:v>M146</x:v>
      </x:c>
      <x:c r="B147" s="12" t="str">
        <x:v>Tronxy</x:v>
      </x:c>
      <x:c r="C147" s="12" t="str">
        <x:v>X5SA</x:v>
      </x:c>
      <x:c r="D147" s="12" t="str">
        <x:v>DIY kit</x:v>
      </x:c>
      <x:c r="E147" s="12" t="str">
        <x:v>FDM/FFF</x:v>
      </x:c>
      <x:c r="F147" s="12" t="str">
        <x:v>Candidate; U.S. warehouse/variant unresolved</x:v>
      </x:c>
      <x:c r="G147" s="12" t="n">
        <x:v>0</x:v>
      </x:c>
      <x:c r="H147" s="16" t="n">
        <x:v>278.64</x:v>
      </x:c>
      <x:c r="I147" s="16"/>
      <x:c r="J147" s="16"/>
      <x:c r="K147" s="16" t="n">
        <x:v>387</x:v>
      </x:c>
      <x:c r="L147" s="12" t="str">
        <x:v>Medium - advertised snapshot</x:v>
      </x:c>
      <x:c r="M147" s="12" t="str">
        <x:v>CoreXY</x:v>
      </x:c>
      <x:c r="N147" s="12" t="str">
        <x:v>330 x 330 x 400</x:v>
      </x:c>
      <x:c r="O147" s="12"/>
      <x:c r="P147" s="12" t="str">
        <x:v>Unknown</x:v>
      </x:c>
      <x:c r="Q147" s="12"/>
      <x:c r="R147" s="12" t="str">
        <x:v>Hardware revision and launch timing not verified</x:v>
      </x:c>
      <x:c r="S147" s="12" t="str">
        <x:v>Not fully coded</x:v>
      </x:c>
      <x:c r="T147" s="12"/>
      <x:c r="U147" s="12"/>
      <x:c r="V147" s="12"/>
      <x:c r="W147" s="12"/>
      <x:c r="X147" s="12" t="str">
        <x:v>Not estimable</x:v>
      </x:c>
      <x:c r="Y147" s="12" t="str">
        <x:v>No matched U.S. model/revision exposure obtained</x:v>
      </x:c>
      <x:c r="Z147" s="12"/>
      <x:c r="AA147" s="12" t="str">
        <x:f>IF(COUNTIF('Owner evidence'!$C$2:$C$29,$C147)=0,"",COUNTIF('Owner evidence'!$C$2:$C$29,$C147))</x:f>
      </x:c>
      <x:c r="AB147" s="12" t="str">
        <x:f>IF(COUNTIF('Owner evidence'!$C$2:$C$29,$C147)=0,"",SUMIF('Owner evidence'!$C$2:$C$29,$C147,'Owner evidence'!$N$2:$N$29))</x:f>
      </x:c>
      <x:c r="AC147" s="12" t="str">
        <x:f>IF(COUNTIF('Owner evidence'!$C$2:$C$29,$C147)=0,"",SUMIF('Owner evidence'!$C$2:$C$29,$C147,'Owner evidence'!$O$2:$O$29))</x:f>
      </x:c>
      <x:c r="AD147" s="12" t="str">
        <x:f>IF(COUNTIF('Owner evidence'!$C$2:$C$29,$C147)=0,"",SUMIF('Owner evidence'!$C$2:$C$29,$C147,'Owner evidence'!$P$2:$P$29))</x:f>
      </x:c>
      <x:c r="AE147" s="12" t="str">
        <x:f>IF(COUNTIF('Owner evidence'!$C$2:$C$29,$C147)=0,"",SUMIF('Owner evidence'!$C$2:$C$29,$C147,'Owner evidence'!$U$2:$U$29))</x:f>
      </x:c>
      <x:c r="AF147" s="12" t="str">
        <x:f>IF(COUNTIF('Owner evidence'!$C$2:$C$29,$C147)=0,"",SUMIF('Owner evidence'!$C$2:$C$29,$C147,'Owner evidence'!$W$2:$W$29))</x:f>
      </x:c>
      <x:c r="AG147" s="12" t="str">
        <x:f>IF(COUNTIF('Owner evidence'!$C$2:$C$29,$C147)=0,"",SUMIF('Owner evidence'!$C$2:$C$29,$C147,'Owner evidence'!$X$2:$X$29))</x:f>
      </x:c>
      <x:c r="AH147" s="12"/>
      <x:c r="AI147" s="12"/>
      <x:c r="AJ147" s="12"/>
      <x:c r="AK147" s="12"/>
      <x:c r="AL147" s="12"/>
      <x:c r="AM147" s="12"/>
      <x:c r="AN147" s="12"/>
      <x:c r="AO147" s="12"/>
      <x:c r="AP147" s="12"/>
      <x:c r="AQ147" s="12" t="str">
        <x:v>INSUFFICIENT DATA</x:v>
      </x:c>
      <x:c r="AR147" s="12" t="str">
        <x:v>INSUFFICIENT DATA for population inference</x:v>
      </x:c>
      <x:c r="AS147" s="12" t="str"/>
      <x:c r="AT147" s="12" t="str">
        <x:v>Advertised USD price; tax, shipping and optional consumables excluded</x:v>
      </x:c>
      <x:c r="AU147" s="12" t="str"/>
      <x:c r="AV147" s="12" t="str">
        <x:v>C37</x:v>
      </x:c>
      <x:c r="AW147" s="12" t="str">
        <x:v>https://www.tronxy3d.com/collections/x5sa-series</x:v>
      </x:c>
      <x:c r="AX147" s="12" t="str">
        <x:v>C37</x:v>
      </x:c>
      <x:c r="AY147" s="12" t="str"/>
      <x:c r="AZ147" s="12"/>
      <x:c r="BA147" s="12"/>
      <x:c r="BB147" s="12"/>
    </x:row>
    <x:row r="148" ht="42" customHeight="1">
      <x:c r="A148" s="12" t="str">
        <x:v>M147</x:v>
      </x:c>
      <x:c r="B148" s="12" t="str">
        <x:v>Tronxy</x:v>
      </x:c>
      <x:c r="C148" s="12" t="str">
        <x:v>X5SA Pro</x:v>
      </x:c>
      <x:c r="D148" s="12" t="str">
        <x:v>DIY kit</x:v>
      </x:c>
      <x:c r="E148" s="12" t="str">
        <x:v>FDM/FFF</x:v>
      </x:c>
      <x:c r="F148" s="12" t="str">
        <x:v>Candidate; U.S. warehouse/variant unresolved</x:v>
      </x:c>
      <x:c r="G148" s="12" t="n">
        <x:v>0</x:v>
      </x:c>
      <x:c r="H148" s="16" t="n">
        <x:v>357.12</x:v>
      </x:c>
      <x:c r="I148" s="16"/>
      <x:c r="J148" s="16"/>
      <x:c r="K148" s="16" t="n">
        <x:v>496</x:v>
      </x:c>
      <x:c r="L148" s="12" t="str">
        <x:v>Medium - advertised snapshot</x:v>
      </x:c>
      <x:c r="M148" s="12" t="str">
        <x:v>CoreXY</x:v>
      </x:c>
      <x:c r="N148" s="12" t="str">
        <x:v>330 x 330 x 400</x:v>
      </x:c>
      <x:c r="O148" s="12"/>
      <x:c r="P148" s="12" t="str">
        <x:v>Unknown</x:v>
      </x:c>
      <x:c r="Q148" s="12"/>
      <x:c r="R148" s="12" t="str">
        <x:v>Hardware revision and launch timing not verified</x:v>
      </x:c>
      <x:c r="S148" s="12" t="str">
        <x:v>Not fully coded</x:v>
      </x:c>
      <x:c r="T148" s="12"/>
      <x:c r="U148" s="12"/>
      <x:c r="V148" s="12"/>
      <x:c r="W148" s="12"/>
      <x:c r="X148" s="12" t="str">
        <x:v>Not estimable</x:v>
      </x:c>
      <x:c r="Y148" s="12" t="str">
        <x:v>No matched U.S. model/revision exposure obtained</x:v>
      </x:c>
      <x:c r="Z148" s="12"/>
      <x:c r="AA148" s="12" t="str">
        <x:f>IF(COUNTIF('Owner evidence'!$C$2:$C$29,$C148)=0,"",COUNTIF('Owner evidence'!$C$2:$C$29,$C148))</x:f>
      </x:c>
      <x:c r="AB148" s="12" t="str">
        <x:f>IF(COUNTIF('Owner evidence'!$C$2:$C$29,$C148)=0,"",SUMIF('Owner evidence'!$C$2:$C$29,$C148,'Owner evidence'!$N$2:$N$29))</x:f>
      </x:c>
      <x:c r="AC148" s="12" t="str">
        <x:f>IF(COUNTIF('Owner evidence'!$C$2:$C$29,$C148)=0,"",SUMIF('Owner evidence'!$C$2:$C$29,$C148,'Owner evidence'!$O$2:$O$29))</x:f>
      </x:c>
      <x:c r="AD148" s="12" t="str">
        <x:f>IF(COUNTIF('Owner evidence'!$C$2:$C$29,$C148)=0,"",SUMIF('Owner evidence'!$C$2:$C$29,$C148,'Owner evidence'!$P$2:$P$29))</x:f>
      </x:c>
      <x:c r="AE148" s="12" t="str">
        <x:f>IF(COUNTIF('Owner evidence'!$C$2:$C$29,$C148)=0,"",SUMIF('Owner evidence'!$C$2:$C$29,$C148,'Owner evidence'!$U$2:$U$29))</x:f>
      </x:c>
      <x:c r="AF148" s="12" t="str">
        <x:f>IF(COUNTIF('Owner evidence'!$C$2:$C$29,$C148)=0,"",SUMIF('Owner evidence'!$C$2:$C$29,$C148,'Owner evidence'!$W$2:$W$29))</x:f>
      </x:c>
      <x:c r="AG148" s="12" t="str">
        <x:f>IF(COUNTIF('Owner evidence'!$C$2:$C$29,$C148)=0,"",SUMIF('Owner evidence'!$C$2:$C$29,$C148,'Owner evidence'!$X$2:$X$29))</x:f>
      </x:c>
      <x:c r="AH148" s="12"/>
      <x:c r="AI148" s="12"/>
      <x:c r="AJ148" s="12"/>
      <x:c r="AK148" s="12"/>
      <x:c r="AL148" s="12"/>
      <x:c r="AM148" s="12"/>
      <x:c r="AN148" s="12"/>
      <x:c r="AO148" s="12"/>
      <x:c r="AP148" s="12"/>
      <x:c r="AQ148" s="12" t="str">
        <x:v>INSUFFICIENT DATA</x:v>
      </x:c>
      <x:c r="AR148" s="12" t="str">
        <x:v>INSUFFICIENT DATA for population inference</x:v>
      </x:c>
      <x:c r="AS148" s="12" t="str"/>
      <x:c r="AT148" s="12" t="str">
        <x:v>Advertised USD price; tax, shipping and optional consumables excluded</x:v>
      </x:c>
      <x:c r="AU148" s="12" t="str"/>
      <x:c r="AV148" s="12" t="str">
        <x:v>C37</x:v>
      </x:c>
      <x:c r="AW148" s="12" t="str">
        <x:v>https://www.tronxy3d.com/collections/x5sa-series</x:v>
      </x:c>
      <x:c r="AX148" s="12" t="str">
        <x:v>C37</x:v>
      </x:c>
      <x:c r="AY148" s="12" t="str"/>
      <x:c r="AZ148" s="12"/>
      <x:c r="BA148" s="12"/>
      <x:c r="BB148" s="12"/>
    </x:row>
    <x:row r="149" ht="42" customHeight="1">
      <x:c r="A149" s="12" t="str">
        <x:v>M148</x:v>
      </x:c>
      <x:c r="B149" s="12" t="str">
        <x:v>Tronxy</x:v>
      </x:c>
      <x:c r="C149" s="12" t="str">
        <x:v>X5SA-2E</x:v>
      </x:c>
      <x:c r="D149" s="12" t="str">
        <x:v>DIY kit</x:v>
      </x:c>
      <x:c r="E149" s="12" t="str">
        <x:v>FDM/FFF</x:v>
      </x:c>
      <x:c r="F149" s="12" t="str">
        <x:v>Candidate; U.S. warehouse/variant unresolved</x:v>
      </x:c>
      <x:c r="G149" s="12" t="n">
        <x:v>0</x:v>
      </x:c>
      <x:c r="H149" s="16" t="n">
        <x:v>380.64</x:v>
      </x:c>
      <x:c r="I149" s="16"/>
      <x:c r="J149" s="16"/>
      <x:c r="K149" s="16" t="n">
        <x:v>488</x:v>
      </x:c>
      <x:c r="L149" s="12" t="str">
        <x:v>Medium - advertised snapshot</x:v>
      </x:c>
      <x:c r="M149" s="12" t="str">
        <x:v>CoreXY</x:v>
      </x:c>
      <x:c r="N149" s="12" t="str">
        <x:v>330 x 330 x 400</x:v>
      </x:c>
      <x:c r="O149" s="12"/>
      <x:c r="P149" s="12" t="str">
        <x:v>Unknown</x:v>
      </x:c>
      <x:c r="Q149" s="12"/>
      <x:c r="R149" s="12" t="str">
        <x:v>Hardware revision and launch timing not verified</x:v>
      </x:c>
      <x:c r="S149" s="12" t="str">
        <x:v>Not fully coded</x:v>
      </x:c>
      <x:c r="T149" s="12"/>
      <x:c r="U149" s="12"/>
      <x:c r="V149" s="12"/>
      <x:c r="W149" s="12"/>
      <x:c r="X149" s="12" t="str">
        <x:v>Not estimable</x:v>
      </x:c>
      <x:c r="Y149" s="12" t="str">
        <x:v>No matched U.S. model/revision exposure obtained</x:v>
      </x:c>
      <x:c r="Z149" s="12"/>
      <x:c r="AA149" s="12" t="str">
        <x:f>IF(COUNTIF('Owner evidence'!$C$2:$C$29,$C149)=0,"",COUNTIF('Owner evidence'!$C$2:$C$29,$C149))</x:f>
      </x:c>
      <x:c r="AB149" s="12" t="str">
        <x:f>IF(COUNTIF('Owner evidence'!$C$2:$C$29,$C149)=0,"",SUMIF('Owner evidence'!$C$2:$C$29,$C149,'Owner evidence'!$N$2:$N$29))</x:f>
      </x:c>
      <x:c r="AC149" s="12" t="str">
        <x:f>IF(COUNTIF('Owner evidence'!$C$2:$C$29,$C149)=0,"",SUMIF('Owner evidence'!$C$2:$C$29,$C149,'Owner evidence'!$O$2:$O$29))</x:f>
      </x:c>
      <x:c r="AD149" s="12" t="str">
        <x:f>IF(COUNTIF('Owner evidence'!$C$2:$C$29,$C149)=0,"",SUMIF('Owner evidence'!$C$2:$C$29,$C149,'Owner evidence'!$P$2:$P$29))</x:f>
      </x:c>
      <x:c r="AE149" s="12" t="str">
        <x:f>IF(COUNTIF('Owner evidence'!$C$2:$C$29,$C149)=0,"",SUMIF('Owner evidence'!$C$2:$C$29,$C149,'Owner evidence'!$U$2:$U$29))</x:f>
      </x:c>
      <x:c r="AF149" s="12" t="str">
        <x:f>IF(COUNTIF('Owner evidence'!$C$2:$C$29,$C149)=0,"",SUMIF('Owner evidence'!$C$2:$C$29,$C149,'Owner evidence'!$W$2:$W$29))</x:f>
      </x:c>
      <x:c r="AG149" s="12" t="str">
        <x:f>IF(COUNTIF('Owner evidence'!$C$2:$C$29,$C149)=0,"",SUMIF('Owner evidence'!$C$2:$C$29,$C149,'Owner evidence'!$X$2:$X$29))</x:f>
      </x:c>
      <x:c r="AH149" s="12"/>
      <x:c r="AI149" s="12"/>
      <x:c r="AJ149" s="12"/>
      <x:c r="AK149" s="12"/>
      <x:c r="AL149" s="12"/>
      <x:c r="AM149" s="12"/>
      <x:c r="AN149" s="12"/>
      <x:c r="AO149" s="12"/>
      <x:c r="AP149" s="12"/>
      <x:c r="AQ149" s="12" t="str">
        <x:v>INSUFFICIENT DATA</x:v>
      </x:c>
      <x:c r="AR149" s="12" t="str">
        <x:v>INSUFFICIENT DATA for population inference</x:v>
      </x:c>
      <x:c r="AS149" s="12" t="str"/>
      <x:c r="AT149" s="12" t="str">
        <x:v>Advertised USD price; tax, shipping and optional consumables excluded</x:v>
      </x:c>
      <x:c r="AU149" s="12" t="str"/>
      <x:c r="AV149" s="12" t="str">
        <x:v>C37</x:v>
      </x:c>
      <x:c r="AW149" s="12" t="str">
        <x:v>https://www.tronxy3d.com/collections/x5sa-series</x:v>
      </x:c>
      <x:c r="AX149" s="12" t="str">
        <x:v>C37</x:v>
      </x:c>
      <x:c r="AY149" s="12" t="str"/>
      <x:c r="AZ149" s="12"/>
      <x:c r="BA149" s="12"/>
      <x:c r="BB149" s="12"/>
    </x:row>
    <x:row r="150" ht="42" customHeight="1">
      <x:c r="A150" s="12" t="str">
        <x:v>M149</x:v>
      </x:c>
      <x:c r="B150" s="12" t="str">
        <x:v>Tronxy</x:v>
      </x:c>
      <x:c r="C150" s="12" t="str">
        <x:v>VEHO-600</x:v>
      </x:c>
      <x:c r="D150" s="12" t="str">
        <x:v>From / selection unresolved</x:v>
      </x:c>
      <x:c r="E150" s="12" t="str">
        <x:v>FDM/FFF</x:v>
      </x:c>
      <x:c r="F150" s="12" t="str">
        <x:v>Candidate; U.S. warehouse/variant unresolved</x:v>
      </x:c>
      <x:c r="G150" s="12" t="n">
        <x:v>0</x:v>
      </x:c>
      <x:c r="H150" s="16" t="n">
        <x:v>1199.47</x:v>
      </x:c>
      <x:c r="I150" s="16"/>
      <x:c r="J150" s="16"/>
      <x:c r="K150" s="16"/>
      <x:c r="L150" s="12" t="str">
        <x:v>Medium - advertised snapshot</x:v>
      </x:c>
      <x:c r="M150" s="12" t="str">
        <x:v>Not verified</x:v>
      </x:c>
      <x:c r="N150" s="12" t="str">
        <x:v>600 x 600 x 600</x:v>
      </x:c>
      <x:c r="O150" s="12"/>
      <x:c r="P150" s="12" t="str">
        <x:v>Unknown</x:v>
      </x:c>
      <x:c r="Q150" s="12"/>
      <x:c r="R150" s="12" t="str">
        <x:v>Hardware revision and launch timing not verified</x:v>
      </x:c>
      <x:c r="S150" s="12" t="str">
        <x:v>Not fully coded</x:v>
      </x:c>
      <x:c r="T150" s="12"/>
      <x:c r="U150" s="12"/>
      <x:c r="V150" s="12"/>
      <x:c r="W150" s="12"/>
      <x:c r="X150" s="12" t="str">
        <x:v>Not estimable</x:v>
      </x:c>
      <x:c r="Y150" s="12" t="str">
        <x:v>No matched U.S. model/revision exposure obtained</x:v>
      </x:c>
      <x:c r="Z150" s="12"/>
      <x:c r="AA150" s="12" t="str">
        <x:f>IF(COUNTIF('Owner evidence'!$C$2:$C$29,$C150)=0,"",COUNTIF('Owner evidence'!$C$2:$C$29,$C150))</x:f>
      </x:c>
      <x:c r="AB150" s="12" t="str">
        <x:f>IF(COUNTIF('Owner evidence'!$C$2:$C$29,$C150)=0,"",SUMIF('Owner evidence'!$C$2:$C$29,$C150,'Owner evidence'!$N$2:$N$29))</x:f>
      </x:c>
      <x:c r="AC150" s="12" t="str">
        <x:f>IF(COUNTIF('Owner evidence'!$C$2:$C$29,$C150)=0,"",SUMIF('Owner evidence'!$C$2:$C$29,$C150,'Owner evidence'!$O$2:$O$29))</x:f>
      </x:c>
      <x:c r="AD150" s="12" t="str">
        <x:f>IF(COUNTIF('Owner evidence'!$C$2:$C$29,$C150)=0,"",SUMIF('Owner evidence'!$C$2:$C$29,$C150,'Owner evidence'!$P$2:$P$29))</x:f>
      </x:c>
      <x:c r="AE150" s="12" t="str">
        <x:f>IF(COUNTIF('Owner evidence'!$C$2:$C$29,$C150)=0,"",SUMIF('Owner evidence'!$C$2:$C$29,$C150,'Owner evidence'!$U$2:$U$29))</x:f>
      </x:c>
      <x:c r="AF150" s="12" t="str">
        <x:f>IF(COUNTIF('Owner evidence'!$C$2:$C$29,$C150)=0,"",SUMIF('Owner evidence'!$C$2:$C$29,$C150,'Owner evidence'!$W$2:$W$29))</x:f>
      </x:c>
      <x:c r="AG150" s="12" t="str">
        <x:f>IF(COUNTIF('Owner evidence'!$C$2:$C$29,$C150)=0,"",SUMIF('Owner evidence'!$C$2:$C$29,$C150,'Owner evidence'!$X$2:$X$29))</x:f>
      </x:c>
      <x:c r="AH150" s="12"/>
      <x:c r="AI150" s="12"/>
      <x:c r="AJ150" s="12"/>
      <x:c r="AK150" s="12"/>
      <x:c r="AL150" s="12"/>
      <x:c r="AM150" s="12"/>
      <x:c r="AN150" s="12"/>
      <x:c r="AO150" s="12"/>
      <x:c r="AP150" s="12"/>
      <x:c r="AQ150" s="12" t="str">
        <x:v>INSUFFICIENT DATA</x:v>
      </x:c>
      <x:c r="AR150" s="12" t="str">
        <x:v>INSUFFICIENT DATA for population inference</x:v>
      </x:c>
      <x:c r="AS150" s="12" t="str"/>
      <x:c r="AT150" s="12" t="str">
        <x:v>Advertised USD price; tax, shipping and optional consumables excluded</x:v>
      </x:c>
      <x:c r="AU150" s="12" t="str"/>
      <x:c r="AV150" s="12" t="str">
        <x:v>C42</x:v>
      </x:c>
      <x:c r="AW150" s="12" t="str">
        <x:v>https://www.tronxy3d.com/collections/veho-600-series</x:v>
      </x:c>
      <x:c r="AX150" s="12" t="str">
        <x:v>C42</x:v>
      </x:c>
      <x:c r="AY150" s="12" t="str"/>
      <x:c r="AZ150" s="12"/>
      <x:c r="BA150" s="12"/>
      <x:c r="BB150" s="12"/>
    </x:row>
    <x:row r="151" ht="42" customHeight="1">
      <x:c r="A151" s="12" t="str">
        <x:v>M150</x:v>
      </x:c>
      <x:c r="B151" s="12" t="str">
        <x:v>Tronxy</x:v>
      </x:c>
      <x:c r="C151" s="12" t="str">
        <x:v>VEHO-600 Pro V2</x:v>
      </x:c>
      <x:c r="D151" s="12" t="str">
        <x:v>From / selection unresolved</x:v>
      </x:c>
      <x:c r="E151" s="12" t="str">
        <x:v>FDM/FFF</x:v>
      </x:c>
      <x:c r="F151" s="12" t="str">
        <x:v>Candidate; U.S. warehouse/variant unresolved</x:v>
      </x:c>
      <x:c r="G151" s="12" t="n">
        <x:v>0</x:v>
      </x:c>
      <x:c r="H151" s="16" t="n">
        <x:v>1799</x:v>
      </x:c>
      <x:c r="I151" s="16"/>
      <x:c r="J151" s="16"/>
      <x:c r="K151" s="16"/>
      <x:c r="L151" s="12" t="str">
        <x:v>Medium - advertised snapshot</x:v>
      </x:c>
      <x:c r="M151" s="12" t="str">
        <x:v>Not verified</x:v>
      </x:c>
      <x:c r="N151" s="12" t="str">
        <x:v>600 x 600 x 600</x:v>
      </x:c>
      <x:c r="O151" s="12"/>
      <x:c r="P151" s="12" t="str">
        <x:v>Unknown</x:v>
      </x:c>
      <x:c r="Q151" s="12"/>
      <x:c r="R151" s="12" t="str">
        <x:v>Hardware revision and launch timing not verified</x:v>
      </x:c>
      <x:c r="S151" s="12" t="str">
        <x:v>Not fully coded</x:v>
      </x:c>
      <x:c r="T151" s="12"/>
      <x:c r="U151" s="12"/>
      <x:c r="V151" s="12"/>
      <x:c r="W151" s="12"/>
      <x:c r="X151" s="12" t="str">
        <x:v>Not estimable</x:v>
      </x:c>
      <x:c r="Y151" s="12" t="str">
        <x:v>No matched U.S. model/revision exposure obtained</x:v>
      </x:c>
      <x:c r="Z151" s="12"/>
      <x:c r="AA151" s="12" t="str">
        <x:f>IF(COUNTIF('Owner evidence'!$C$2:$C$29,$C151)=0,"",COUNTIF('Owner evidence'!$C$2:$C$29,$C151))</x:f>
      </x:c>
      <x:c r="AB151" s="12" t="str">
        <x:f>IF(COUNTIF('Owner evidence'!$C$2:$C$29,$C151)=0,"",SUMIF('Owner evidence'!$C$2:$C$29,$C151,'Owner evidence'!$N$2:$N$29))</x:f>
      </x:c>
      <x:c r="AC151" s="12" t="str">
        <x:f>IF(COUNTIF('Owner evidence'!$C$2:$C$29,$C151)=0,"",SUMIF('Owner evidence'!$C$2:$C$29,$C151,'Owner evidence'!$O$2:$O$29))</x:f>
      </x:c>
      <x:c r="AD151" s="12" t="str">
        <x:f>IF(COUNTIF('Owner evidence'!$C$2:$C$29,$C151)=0,"",SUMIF('Owner evidence'!$C$2:$C$29,$C151,'Owner evidence'!$P$2:$P$29))</x:f>
      </x:c>
      <x:c r="AE151" s="12" t="str">
        <x:f>IF(COUNTIF('Owner evidence'!$C$2:$C$29,$C151)=0,"",SUMIF('Owner evidence'!$C$2:$C$29,$C151,'Owner evidence'!$U$2:$U$29))</x:f>
      </x:c>
      <x:c r="AF151" s="12" t="str">
        <x:f>IF(COUNTIF('Owner evidence'!$C$2:$C$29,$C151)=0,"",SUMIF('Owner evidence'!$C$2:$C$29,$C151,'Owner evidence'!$W$2:$W$29))</x:f>
      </x:c>
      <x:c r="AG151" s="12" t="str">
        <x:f>IF(COUNTIF('Owner evidence'!$C$2:$C$29,$C151)=0,"",SUMIF('Owner evidence'!$C$2:$C$29,$C151,'Owner evidence'!$X$2:$X$29))</x:f>
      </x:c>
      <x:c r="AH151" s="12"/>
      <x:c r="AI151" s="12"/>
      <x:c r="AJ151" s="12"/>
      <x:c r="AK151" s="12"/>
      <x:c r="AL151" s="12"/>
      <x:c r="AM151" s="12"/>
      <x:c r="AN151" s="12"/>
      <x:c r="AO151" s="12"/>
      <x:c r="AP151" s="12"/>
      <x:c r="AQ151" s="12" t="str">
        <x:v>INSUFFICIENT DATA</x:v>
      </x:c>
      <x:c r="AR151" s="12" t="str">
        <x:v>INSUFFICIENT DATA for population inference</x:v>
      </x:c>
      <x:c r="AS151" s="12" t="str">
        <x:v>Listed range $1,799-$2,749</x:v>
      </x:c>
      <x:c r="AT151" s="12" t="str">
        <x:v>Advertised USD price; tax, shipping and optional consumables excluded</x:v>
      </x:c>
      <x:c r="AU151" s="12" t="str"/>
      <x:c r="AV151" s="12" t="str">
        <x:v>C42</x:v>
      </x:c>
      <x:c r="AW151" s="12" t="str">
        <x:v>https://www.tronxy3d.com/collections/veho-600-series</x:v>
      </x:c>
      <x:c r="AX151" s="12" t="str">
        <x:v>C42</x:v>
      </x:c>
      <x:c r="AY151" s="12" t="str"/>
      <x:c r="AZ151" s="12"/>
      <x:c r="BA151" s="12"/>
      <x:c r="BB151" s="12"/>
    </x:row>
    <x:row r="152" ht="42" customHeight="1">
      <x:c r="A152" s="12" t="str">
        <x:v>M151</x:v>
      </x:c>
      <x:c r="B152" s="12" t="str">
        <x:v>Tronxy</x:v>
      </x:c>
      <x:c r="C152" s="12" t="str">
        <x:v>VEHO-600 Pro V3</x:v>
      </x:c>
      <x:c r="D152" s="12" t="str">
        <x:v>From / selection unresolved</x:v>
      </x:c>
      <x:c r="E152" s="12" t="str">
        <x:v>FDM/FFF</x:v>
      </x:c>
      <x:c r="F152" s="12" t="str">
        <x:v>Candidate; U.S. warehouse/variant unresolved</x:v>
      </x:c>
      <x:c r="G152" s="12" t="n">
        <x:v>0</x:v>
      </x:c>
      <x:c r="H152" s="16" t="n">
        <x:v>1899</x:v>
      </x:c>
      <x:c r="I152" s="16"/>
      <x:c r="J152" s="16"/>
      <x:c r="K152" s="16"/>
      <x:c r="L152" s="12" t="str">
        <x:v>Medium - advertised snapshot</x:v>
      </x:c>
      <x:c r="M152" s="12" t="str">
        <x:v>CoreXY</x:v>
      </x:c>
      <x:c r="N152" s="12" t="str">
        <x:v>600 x 600 x 600</x:v>
      </x:c>
      <x:c r="O152" s="12"/>
      <x:c r="P152" s="12" t="str">
        <x:v>Unknown</x:v>
      </x:c>
      <x:c r="Q152" s="12"/>
      <x:c r="R152" s="12" t="str">
        <x:v>Hardware revision and launch timing not verified</x:v>
      </x:c>
      <x:c r="S152" s="12" t="str">
        <x:v>Not fully coded</x:v>
      </x:c>
      <x:c r="T152" s="12"/>
      <x:c r="U152" s="12"/>
      <x:c r="V152" s="12"/>
      <x:c r="W152" s="12"/>
      <x:c r="X152" s="12" t="str">
        <x:v>Not estimable</x:v>
      </x:c>
      <x:c r="Y152" s="12" t="str">
        <x:v>No matched U.S. model/revision exposure obtained</x:v>
      </x:c>
      <x:c r="Z152" s="12"/>
      <x:c r="AA152" s="12" t="str">
        <x:f>IF(COUNTIF('Owner evidence'!$C$2:$C$29,$C152)=0,"",COUNTIF('Owner evidence'!$C$2:$C$29,$C152))</x:f>
      </x:c>
      <x:c r="AB152" s="12" t="str">
        <x:f>IF(COUNTIF('Owner evidence'!$C$2:$C$29,$C152)=0,"",SUMIF('Owner evidence'!$C$2:$C$29,$C152,'Owner evidence'!$N$2:$N$29))</x:f>
      </x:c>
      <x:c r="AC152" s="12" t="str">
        <x:f>IF(COUNTIF('Owner evidence'!$C$2:$C$29,$C152)=0,"",SUMIF('Owner evidence'!$C$2:$C$29,$C152,'Owner evidence'!$O$2:$O$29))</x:f>
      </x:c>
      <x:c r="AD152" s="12" t="str">
        <x:f>IF(COUNTIF('Owner evidence'!$C$2:$C$29,$C152)=0,"",SUMIF('Owner evidence'!$C$2:$C$29,$C152,'Owner evidence'!$P$2:$P$29))</x:f>
      </x:c>
      <x:c r="AE152" s="12" t="str">
        <x:f>IF(COUNTIF('Owner evidence'!$C$2:$C$29,$C152)=0,"",SUMIF('Owner evidence'!$C$2:$C$29,$C152,'Owner evidence'!$U$2:$U$29))</x:f>
      </x:c>
      <x:c r="AF152" s="12" t="str">
        <x:f>IF(COUNTIF('Owner evidence'!$C$2:$C$29,$C152)=0,"",SUMIF('Owner evidence'!$C$2:$C$29,$C152,'Owner evidence'!$W$2:$W$29))</x:f>
      </x:c>
      <x:c r="AG152" s="12" t="str">
        <x:f>IF(COUNTIF('Owner evidence'!$C$2:$C$29,$C152)=0,"",SUMIF('Owner evidence'!$C$2:$C$29,$C152,'Owner evidence'!$X$2:$X$29))</x:f>
      </x:c>
      <x:c r="AH152" s="12"/>
      <x:c r="AI152" s="12"/>
      <x:c r="AJ152" s="12"/>
      <x:c r="AK152" s="12"/>
      <x:c r="AL152" s="12"/>
      <x:c r="AM152" s="12"/>
      <x:c r="AN152" s="12"/>
      <x:c r="AO152" s="12"/>
      <x:c r="AP152" s="12"/>
      <x:c r="AQ152" s="12" t="str">
        <x:v>INSUFFICIENT DATA</x:v>
      </x:c>
      <x:c r="AR152" s="12" t="str">
        <x:v>INSUFFICIENT DATA for population inference</x:v>
      </x:c>
      <x:c r="AS152" s="12" t="str">
        <x:v>Listed range $1,899-$2,299</x:v>
      </x:c>
      <x:c r="AT152" s="12" t="str">
        <x:v>Advertised USD price; tax, shipping and optional consumables excluded</x:v>
      </x:c>
      <x:c r="AU152" s="12" t="str"/>
      <x:c r="AV152" s="12" t="str">
        <x:v>C42</x:v>
      </x:c>
      <x:c r="AW152" s="12" t="str">
        <x:v>https://www.tronxy3d.com/collections/veho-600-series</x:v>
      </x:c>
      <x:c r="AX152" s="12" t="str">
        <x:v>C42</x:v>
      </x:c>
      <x:c r="AY152" s="12" t="str"/>
      <x:c r="AZ152" s="12"/>
      <x:c r="BA152" s="12"/>
      <x:c r="BB152" s="12"/>
    </x:row>
    <x:row r="153" ht="42" customHeight="1">
      <x:c r="A153" s="12" t="str">
        <x:v>M152</x:v>
      </x:c>
      <x:c r="B153" s="12" t="str">
        <x:v>BIQU</x:v>
      </x:c>
      <x:c r="C153" s="12" t="str">
        <x:v>Hurakan</x:v>
      </x:c>
      <x:c r="D153" s="12" t="str">
        <x:v>Base / standard listing</x:v>
      </x:c>
      <x:c r="E153" s="12" t="str">
        <x:v>FDM/FFF</x:v>
      </x:c>
      <x:c r="F153" s="12" t="str">
        <x:v>Candidate; U.S. warehouse/variant unresolved</x:v>
      </x:c>
      <x:c r="G153" s="12" t="n">
        <x:v>0</x:v>
      </x:c>
      <x:c r="H153" s="16" t="n">
        <x:v>389</x:v>
      </x:c>
      <x:c r="I153" s="16"/>
      <x:c r="J153" s="16"/>
      <x:c r="K153" s="16" t="n">
        <x:v>399</x:v>
      </x:c>
      <x:c r="L153" s="12" t="str">
        <x:v>Medium - advertised snapshot</x:v>
      </x:c>
      <x:c r="M153" s="12" t="str">
        <x:v>Cartesian bedslinger</x:v>
      </x:c>
      <x:c r="N153" s="12" t="str">
        <x:v>220 x 220 x 270</x:v>
      </x:c>
      <x:c r="O153" s="12"/>
      <x:c r="P153" s="12" t="str">
        <x:v>Unknown</x:v>
      </x:c>
      <x:c r="Q153" s="12"/>
      <x:c r="R153" s="12" t="str">
        <x:v>Hardware revision and launch timing not verified</x:v>
      </x:c>
      <x:c r="S153" s="12" t="str">
        <x:v>Not fully coded</x:v>
      </x:c>
      <x:c r="T153" s="12"/>
      <x:c r="U153" s="12"/>
      <x:c r="V153" s="12"/>
      <x:c r="W153" s="12"/>
      <x:c r="X153" s="12" t="str">
        <x:v>Not estimable</x:v>
      </x:c>
      <x:c r="Y153" s="12" t="str">
        <x:v>No matched U.S. model/revision exposure obtained</x:v>
      </x:c>
      <x:c r="Z153" s="12"/>
      <x:c r="AA153" s="12" t="str">
        <x:f>IF(COUNTIF('Owner evidence'!$C$2:$C$29,$C153)=0,"",COUNTIF('Owner evidence'!$C$2:$C$29,$C153))</x:f>
      </x:c>
      <x:c r="AB153" s="12" t="str">
        <x:f>IF(COUNTIF('Owner evidence'!$C$2:$C$29,$C153)=0,"",SUMIF('Owner evidence'!$C$2:$C$29,$C153,'Owner evidence'!$N$2:$N$29))</x:f>
      </x:c>
      <x:c r="AC153" s="12" t="str">
        <x:f>IF(COUNTIF('Owner evidence'!$C$2:$C$29,$C153)=0,"",SUMIF('Owner evidence'!$C$2:$C$29,$C153,'Owner evidence'!$O$2:$O$29))</x:f>
      </x:c>
      <x:c r="AD153" s="12" t="str">
        <x:f>IF(COUNTIF('Owner evidence'!$C$2:$C$29,$C153)=0,"",SUMIF('Owner evidence'!$C$2:$C$29,$C153,'Owner evidence'!$P$2:$P$29))</x:f>
      </x:c>
      <x:c r="AE153" s="12" t="str">
        <x:f>IF(COUNTIF('Owner evidence'!$C$2:$C$29,$C153)=0,"",SUMIF('Owner evidence'!$C$2:$C$29,$C153,'Owner evidence'!$U$2:$U$29))</x:f>
      </x:c>
      <x:c r="AF153" s="12" t="str">
        <x:f>IF(COUNTIF('Owner evidence'!$C$2:$C$29,$C153)=0,"",SUMIF('Owner evidence'!$C$2:$C$29,$C153,'Owner evidence'!$W$2:$W$29))</x:f>
      </x:c>
      <x:c r="AG153" s="12" t="str">
        <x:f>IF(COUNTIF('Owner evidence'!$C$2:$C$29,$C153)=0,"",SUMIF('Owner evidence'!$C$2:$C$29,$C153,'Owner evidence'!$X$2:$X$29))</x:f>
      </x:c>
      <x:c r="AH153" s="12"/>
      <x:c r="AI153" s="12"/>
      <x:c r="AJ153" s="12"/>
      <x:c r="AK153" s="12"/>
      <x:c r="AL153" s="12"/>
      <x:c r="AM153" s="12"/>
      <x:c r="AN153" s="12"/>
      <x:c r="AO153" s="12"/>
      <x:c r="AP153" s="12"/>
      <x:c r="AQ153" s="12" t="str">
        <x:v>INSUFFICIENT DATA</x:v>
      </x:c>
      <x:c r="AR153" s="12" t="str">
        <x:v>INSUFFICIENT DATA for population inference</x:v>
      </x:c>
      <x:c r="AS153" s="12" t="str"/>
      <x:c r="AT153" s="12" t="str">
        <x:v>Advertised USD price; tax, shipping and optional consumables excluded</x:v>
      </x:c>
      <x:c r="AU153" s="12" t="str"/>
      <x:c r="AV153" s="12" t="str">
        <x:v>C38</x:v>
      </x:c>
      <x:c r="AW153" s="12" t="str">
        <x:v>https://biqu.equipment/products/biqu-hurakan-diy-3d-printer</x:v>
      </x:c>
      <x:c r="AX153" s="12" t="str">
        <x:v>C38</x:v>
      </x:c>
      <x:c r="AY153" s="12" t="str"/>
      <x:c r="AZ153" s="12"/>
      <x:c r="BA153" s="12"/>
      <x:c r="BB153" s="12"/>
    </x:row>
    <x:row r="154" ht="42" customHeight="1">
      <x:c r="A154" s="12" t="str">
        <x:v>M153</x:v>
      </x:c>
      <x:c r="B154" s="12" t="str">
        <x:v>TwoTrees</x:v>
      </x:c>
      <x:c r="C154" s="12" t="str">
        <x:v>SK1</x:v>
      </x:c>
      <x:c r="D154" s="12" t="str">
        <x:v>Base / standard listing</x:v>
      </x:c>
      <x:c r="E154" s="12" t="str">
        <x:v>FDM/FFF</x:v>
      </x:c>
      <x:c r="F154" s="12" t="str">
        <x:v>Candidate; U.S. offer not verified</x:v>
      </x:c>
      <x:c r="G154" s="12" t="n">
        <x:v>0</x:v>
      </x:c>
      <x:c r="H154" s="16"/>
      <x:c r="I154" s="16"/>
      <x:c r="J154" s="16"/>
      <x:c r="K154" s="16"/>
      <x:c r="L154" s="12" t="str">
        <x:v>Not estimable</x:v>
      </x:c>
      <x:c r="M154" s="12" t="str">
        <x:v>CoreXY</x:v>
      </x:c>
      <x:c r="N154" s="12"/>
      <x:c r="O154" s="12"/>
      <x:c r="P154" s="12" t="str">
        <x:v>Unknown</x:v>
      </x:c>
      <x:c r="Q154" s="12"/>
      <x:c r="R154" s="12" t="str">
        <x:v>Hardware revision and launch timing not verified</x:v>
      </x:c>
      <x:c r="S154" s="12" t="str">
        <x:v>Not fully coded</x:v>
      </x:c>
      <x:c r="T154" s="12"/>
      <x:c r="U154" s="12"/>
      <x:c r="V154" s="12"/>
      <x:c r="W154" s="12"/>
      <x:c r="X154" s="12" t="str">
        <x:v>Not estimable</x:v>
      </x:c>
      <x:c r="Y154" s="12" t="str">
        <x:v>No matched U.S. model/revision exposure obtained</x:v>
      </x:c>
      <x:c r="Z154" s="12"/>
      <x:c r="AA154" s="12" t="str">
        <x:f>IF(COUNTIF('Owner evidence'!$C$2:$C$29,$C154)=0,"",COUNTIF('Owner evidence'!$C$2:$C$29,$C154))</x:f>
      </x:c>
      <x:c r="AB154" s="12" t="str">
        <x:f>IF(COUNTIF('Owner evidence'!$C$2:$C$29,$C154)=0,"",SUMIF('Owner evidence'!$C$2:$C$29,$C154,'Owner evidence'!$N$2:$N$29))</x:f>
      </x:c>
      <x:c r="AC154" s="12" t="str">
        <x:f>IF(COUNTIF('Owner evidence'!$C$2:$C$29,$C154)=0,"",SUMIF('Owner evidence'!$C$2:$C$29,$C154,'Owner evidence'!$O$2:$O$29))</x:f>
      </x:c>
      <x:c r="AD154" s="12" t="str">
        <x:f>IF(COUNTIF('Owner evidence'!$C$2:$C$29,$C154)=0,"",SUMIF('Owner evidence'!$C$2:$C$29,$C154,'Owner evidence'!$P$2:$P$29))</x:f>
      </x:c>
      <x:c r="AE154" s="12" t="str">
        <x:f>IF(COUNTIF('Owner evidence'!$C$2:$C$29,$C154)=0,"",SUMIF('Owner evidence'!$C$2:$C$29,$C154,'Owner evidence'!$U$2:$U$29))</x:f>
      </x:c>
      <x:c r="AF154" s="12" t="str">
        <x:f>IF(COUNTIF('Owner evidence'!$C$2:$C$29,$C154)=0,"",SUMIF('Owner evidence'!$C$2:$C$29,$C154,'Owner evidence'!$W$2:$W$29))</x:f>
      </x:c>
      <x:c r="AG154" s="12" t="str">
        <x:f>IF(COUNTIF('Owner evidence'!$C$2:$C$29,$C154)=0,"",SUMIF('Owner evidence'!$C$2:$C$29,$C154,'Owner evidence'!$X$2:$X$29))</x:f>
      </x:c>
      <x:c r="AH154" s="12"/>
      <x:c r="AI154" s="12"/>
      <x:c r="AJ154" s="12"/>
      <x:c r="AK154" s="12"/>
      <x:c r="AL154" s="12"/>
      <x:c r="AM154" s="12"/>
      <x:c r="AN154" s="12"/>
      <x:c r="AO154" s="12"/>
      <x:c r="AP154" s="12"/>
      <x:c r="AQ154" s="12" t="str">
        <x:v>INSUFFICIENT DATA</x:v>
      </x:c>
      <x:c r="AR154" s="12" t="str">
        <x:v>INSUFFICIENT DATA for population inference</x:v>
      </x:c>
      <x:c r="AS154" s="12" t="str"/>
      <x:c r="AT154" s="12" t="str">
        <x:v>Advertised USD price; tax, shipping and optional consumables excluded</x:v>
      </x:c>
      <x:c r="AU154" s="12" t="str"/>
      <x:c r="AV154" s="12" t="str">
        <x:v>C39</x:v>
      </x:c>
      <x:c r="AW154" s="12" t="str">
        <x:v>https://br.twotrees3d.com/en/collections/sk1-series</x:v>
      </x:c>
      <x:c r="AX154" s="12" t="str"/>
      <x:c r="AY154" s="12" t="str"/>
      <x:c r="AZ154" s="12"/>
      <x:c r="BA154" s="12"/>
      <x:c r="BB154" s="12"/>
    </x:row>
    <x:row r="155" ht="42" customHeight="1">
      <x:c r="A155" s="12" t="str">
        <x:v>M154</x:v>
      </x:c>
      <x:c r="B155" s="12" t="str">
        <x:v>AnkerMake</x:v>
      </x:c>
      <x:c r="C155" s="12" t="str">
        <x:v>M5C</x:v>
      </x:c>
      <x:c r="D155" s="12" t="str">
        <x:v>Base / standard listing</x:v>
      </x:c>
      <x:c r="E155" s="12" t="str">
        <x:v>FDM/FFF</x:v>
      </x:c>
      <x:c r="F155" s="12" t="str">
        <x:v>Legacy support reference; new stock not established</x:v>
      </x:c>
      <x:c r="G155" s="12" t="n">
        <x:v>0</x:v>
      </x:c>
      <x:c r="H155" s="16"/>
      <x:c r="I155" s="16"/>
      <x:c r="J155" s="16"/>
      <x:c r="K155" s="16"/>
      <x:c r="L155" s="12" t="str">
        <x:v>Not estimable</x:v>
      </x:c>
      <x:c r="M155" s="12" t="str">
        <x:v>Not verified</x:v>
      </x:c>
      <x:c r="N155" s="12"/>
      <x:c r="O155" s="12"/>
      <x:c r="P155" s="12" t="str">
        <x:v>Unknown</x:v>
      </x:c>
      <x:c r="Q155" s="12"/>
      <x:c r="R155" s="12" t="str">
        <x:v>Hardware revision and launch timing not verified</x:v>
      </x:c>
      <x:c r="S155" s="12" t="str">
        <x:v>Not fully coded</x:v>
      </x:c>
      <x:c r="T155" s="12"/>
      <x:c r="U155" s="12"/>
      <x:c r="V155" s="12"/>
      <x:c r="W155" s="12"/>
      <x:c r="X155" s="12" t="str">
        <x:v>Not estimable</x:v>
      </x:c>
      <x:c r="Y155" s="12" t="str">
        <x:v>No matched U.S. model/revision exposure obtained</x:v>
      </x:c>
      <x:c r="Z155" s="12"/>
      <x:c r="AA155" s="12" t="str">
        <x:f>IF(COUNTIF('Owner evidence'!$C$2:$C$29,$C155)=0,"",COUNTIF('Owner evidence'!$C$2:$C$29,$C155))</x:f>
      </x:c>
      <x:c r="AB155" s="12" t="str">
        <x:f>IF(COUNTIF('Owner evidence'!$C$2:$C$29,$C155)=0,"",SUMIF('Owner evidence'!$C$2:$C$29,$C155,'Owner evidence'!$N$2:$N$29))</x:f>
      </x:c>
      <x:c r="AC155" s="12" t="str">
        <x:f>IF(COUNTIF('Owner evidence'!$C$2:$C$29,$C155)=0,"",SUMIF('Owner evidence'!$C$2:$C$29,$C155,'Owner evidence'!$O$2:$O$29))</x:f>
      </x:c>
      <x:c r="AD155" s="12" t="str">
        <x:f>IF(COUNTIF('Owner evidence'!$C$2:$C$29,$C155)=0,"",SUMIF('Owner evidence'!$C$2:$C$29,$C155,'Owner evidence'!$P$2:$P$29))</x:f>
      </x:c>
      <x:c r="AE155" s="12" t="str">
        <x:f>IF(COUNTIF('Owner evidence'!$C$2:$C$29,$C155)=0,"",SUMIF('Owner evidence'!$C$2:$C$29,$C155,'Owner evidence'!$U$2:$U$29))</x:f>
      </x:c>
      <x:c r="AF155" s="12" t="str">
        <x:f>IF(COUNTIF('Owner evidence'!$C$2:$C$29,$C155)=0,"",SUMIF('Owner evidence'!$C$2:$C$29,$C155,'Owner evidence'!$W$2:$W$29))</x:f>
      </x:c>
      <x:c r="AG155" s="12" t="str">
        <x:f>IF(COUNTIF('Owner evidence'!$C$2:$C$29,$C155)=0,"",SUMIF('Owner evidence'!$C$2:$C$29,$C155,'Owner evidence'!$X$2:$X$29))</x:f>
      </x:c>
      <x:c r="AH155" s="12"/>
      <x:c r="AI155" s="12"/>
      <x:c r="AJ155" s="12"/>
      <x:c r="AK155" s="12"/>
      <x:c r="AL155" s="12"/>
      <x:c r="AM155" s="12"/>
      <x:c r="AN155" s="12"/>
      <x:c r="AO155" s="12"/>
      <x:c r="AP155" s="12"/>
      <x:c r="AQ155" s="12" t="str">
        <x:v>INSUFFICIENT DATA</x:v>
      </x:c>
      <x:c r="AR155" s="12" t="str">
        <x:v>INSUFFICIENT DATA for population inference</x:v>
      </x:c>
      <x:c r="AS155" s="12" t="str"/>
      <x:c r="AT155" s="12" t="str">
        <x:v>Advertised USD price; tax, shipping and optional consumables excluded</x:v>
      </x:c>
      <x:c r="AU155" s="12" t="str"/>
      <x:c r="AV155" s="12" t="str">
        <x:v>C43</x:v>
      </x:c>
      <x:c r="AW155" s="12" t="str">
        <x:v>https://support.ankermake.com/s/product/a085g000004zrAyAAI/3d-printer-m5c</x:v>
      </x:c>
      <x:c r="AX155" s="12" t="str"/>
      <x:c r="AY155" s="12" t="str"/>
      <x:c r="AZ155" s="12"/>
      <x:c r="BA155" s="12"/>
      <x:c r="BB155" s="12"/>
    </x:row>
  </x:sheetData>
  <x:pageMargins left="0.7" right="0.7" top="0.75" bottom="0.75" header="0.3" footer="0.3"/>
  <x:tableParts count="1">
    <x:tablePart xmlns:r="http://schemas.openxmlformats.org/officeDocument/2006/relationships" r:id="R36fe84a224a4466c"/>
  </x:tableParts>
</x:worksheet>
</file>

<file path=xl/worksheets/sheet4.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14" hidden="0" customWidth="1"/>
    <x:col min="2" max="2" width="19" hidden="0" customWidth="1"/>
    <x:col min="3" max="3" width="34" hidden="0" customWidth="1"/>
    <x:col min="4" max="4" width="32" hidden="0" customWidth="1"/>
    <x:col min="5" max="5" width="22" hidden="0" customWidth="1"/>
    <x:col min="6" max="6" width="19" hidden="0" customWidth="1"/>
    <x:col min="7" max="7" width="34" hidden="0" customWidth="1"/>
    <x:col min="8" max="8" width="18" hidden="0" customWidth="1"/>
    <x:col min="9" max="9" width="59" hidden="0" customWidth="1"/>
    <x:col min="10" max="10" width="62" hidden="0" customWidth="1"/>
  </x:cols>
  <x:sheetData>
    <x:row r="1" ht="54" customHeight="1">
      <x:c r="A1" s="14" t="str">
        <x:v>Evidence ID</x:v>
      </x:c>
      <x:c r="B1" s="14" t="str">
        <x:v>Manufacturer</x:v>
      </x:c>
      <x:c r="C1" s="14" t="str">
        <x:v>Model / scope</x:v>
      </x:c>
      <x:c r="D1" s="14" t="str">
        <x:v>Evidence type</x:v>
      </x:c>
      <x:c r="E1" s="14" t="str">
        <x:v>Reported quantity / denominator</x:v>
      </x:c>
      <x:c r="F1" s="14" t="str">
        <x:v>Reported numerator</x:v>
      </x:c>
      <x:c r="G1" s="14" t="str">
        <x:v>Units</x:v>
      </x:c>
      <x:c r="H1" s="14" t="str">
        <x:v>Source IDs</x:v>
      </x:c>
      <x:c r="I1" s="14" t="str">
        <x:v>What the source establishes</x:v>
      </x:c>
      <x:c r="J1" s="14" t="str">
        <x:v>What it cannot establish</x:v>
      </x:c>
    </x:row>
    <x:row r="2" ht="42" customHeight="1">
      <x:c r="A2" s="12" t="str">
        <x:v>E01</x:v>
      </x:c>
      <x:c r="B2" s="12" t="str">
        <x:v>Bambu Lab</x:v>
      </x:c>
      <x:c r="C2" s="12" t="str">
        <x:v>A1 affected early serial cohort</x:v>
      </x:c>
      <x:c r="D2" s="12" t="str">
        <x:v>Regulatory incident cohort</x:v>
      </x:c>
      <x:c r="E2" s="12" t="n">
        <x:v>12800</x:v>
      </x:c>
      <x:c r="F2" s="12" t="n">
        <x:v>19</x:v>
      </x:c>
      <x:c r="G2" s="12" t="str">
        <x:v>Units / incident reports</x:v>
      </x:c>
      <x:c r="H2" s="12" t="str">
        <x:v>R01</x:v>
      </x:c>
      <x:c r="I2" s="12" t="str">
        <x:v>About 12,800 recalled; 19 damaged-cable reports including one sparking; no injuries reported.</x:v>
      </x:c>
      <x:c r="J2" s="12" t="str">
        <x:v>Do not equate recalled units with lifetime sales or compute a current-version failure rate.</x:v>
      </x:c>
    </x:row>
    <x:row r="3" ht="42" customHeight="1">
      <x:c r="A3" s="12" t="str">
        <x:v>E02</x:v>
      </x:c>
      <x:c r="B3" s="12" t="str">
        <x:v>Bambu Lab</x:v>
      </x:c>
      <x:c r="C3" s="12" t="str">
        <x:v>Original X1 crowdfunding</x:v>
      </x:c>
      <x:c r="D3" s="12" t="str">
        <x:v>Worldwide backers</x:v>
      </x:c>
      <x:c r="E3" s="12" t="n">
        <x:v>5575</x:v>
      </x:c>
      <x:c r="F3" s="12"/>
      <x:c r="G3" s="12" t="str">
        <x:v>Backers</x:v>
      </x:c>
      <x:c r="H3" s="12" t="str">
        <x:v>R02</x:v>
      </x:c>
      <x:c r="I3" s="12" t="str">
        <x:v>Worldwide campaign backer count disclosed retrospectively.</x:v>
      </x:c>
      <x:c r="J3" s="12" t="str">
        <x:v>Pledges are not delivered U.S. units; no inferred model split.</x:v>
      </x:c>
    </x:row>
    <x:row r="4" ht="42" customHeight="1">
      <x:c r="A4" s="12" t="str">
        <x:v>E03</x:v>
      </x:c>
      <x:c r="B4" s="12" t="str">
        <x:v>Prusa Research</x:v>
      </x:c>
      <x:c r="C4" s="12" t="str">
        <x:v>All printers</x:v>
      </x:c>
      <x:c r="D4" s="12" t="str">
        <x:v>Manufacturer output claim</x:v>
      </x:c>
      <x:c r="E4" s="12" t="n">
        <x:v>10000</x:v>
      </x:c>
      <x:c r="F4" s="12"/>
      <x:c r="G4" s="12" t="str">
        <x:v>Printers per month, lower-bound claim</x:v>
      </x:c>
      <x:c r="H4" s="12" t="str">
        <x:v>C06</x:v>
      </x:c>
      <x:c r="I4" s="12" t="str">
        <x:v>Catalog claims output above 10,000 monthly across worldwide customers.</x:v>
      </x:c>
      <x:c r="J4" s="12" t="str">
        <x:v>Brand-wide production claim; not cumulative U.S. model sales.</x:v>
      </x:c>
    </x:row>
    <x:row r="5" ht="42" customHeight="1">
      <x:c r="A5" s="12" t="str">
        <x:v>E04</x:v>
      </x:c>
      <x:c r="B5" s="12" t="str">
        <x:v>Creality</x:v>
      </x:c>
      <x:c r="C5" s="12" t="str">
        <x:v>All 3D printers, H1 2026</x:v>
      </x:c>
      <x:c r="D5" s="12" t="str">
        <x:v>Financial disclosure</x:v>
      </x:c>
      <x:c r="E5" s="12" t="n">
        <x:v>842.4</x:v>
      </x:c>
      <x:c r="F5" s="12"/>
      <x:c r="G5" s="12" t="str">
        <x:v>RMB millions revenue</x:v>
      </x:c>
      <x:c r="H5" s="12" t="str">
        <x:v>R07</x:v>
      </x:c>
      <x:c r="I5" s="12" t="str">
        <x:v>Printer revenue disclosure.</x:v>
      </x:c>
      <x:c r="J5" s="12" t="str">
        <x:v>Cannot divide by current retail prices: channel, mix, geography and accounting differ.</x:v>
      </x:c>
    </x:row>
    <x:row r="6" ht="42" customHeight="1">
      <x:c r="A6" s="12" t="str">
        <x:v>E05</x:v>
      </x:c>
      <x:c r="B6" s="12" t="str">
        <x:v>Formlabs</x:v>
      </x:c>
      <x:c r="C6" s="12" t="str">
        <x:v>Form 4</x:v>
      </x:c>
      <x:c r="D6" s="12" t="str">
        <x:v>Commissioned laboratory experiment</x:v>
      </x:c>
      <x:c r="E6" s="12" t="n">
        <x:v>225</x:v>
      </x:c>
      <x:c r="F6" s="12" t="n">
        <x:v>3</x:v>
      </x:c>
      <x:c r="G6" s="12" t="str">
        <x:v>Print attempts / failures</x:v>
      </x:c>
      <x:c r="H6" s="12" t="str">
        <x:v>R08</x:v>
      </x:c>
      <x:c r="I6" s="12" t="str">
        <x:v>Five physical machines; repeated geometries.</x:v>
      </x:c>
      <x:c r="J6" s="12" t="str">
        <x:v>Print-level success in defined conditions; not owner-level long-term reliability.</x:v>
      </x:c>
    </x:row>
    <x:row r="7" ht="42" customHeight="1">
      <x:c r="A7" s="12" t="str">
        <x:v>E06</x:v>
      </x:c>
      <x:c r="B7" s="12" t="str">
        <x:v>Formlabs</x:v>
      </x:c>
      <x:c r="C7" s="12" t="str">
        <x:v>Form 3+ (legacy comparator)</x:v>
      </x:c>
      <x:c r="D7" s="12" t="str">
        <x:v>Commissioned laboratory experiment</x:v>
      </x:c>
      <x:c r="E7" s="12" t="n">
        <x:v>225</x:v>
      </x:c>
      <x:c r="F7" s="12" t="n">
        <x:v>3</x:v>
      </x:c>
      <x:c r="G7" s="12" t="str">
        <x:v>Print attempts / failures</x:v>
      </x:c>
      <x:c r="H7" s="12" t="str">
        <x:v>R08</x:v>
      </x:c>
      <x:c r="I7" s="12" t="str">
        <x:v>Five physical machines; repeated geometries.</x:v>
      </x:c>
      <x:c r="J7" s="12" t="str">
        <x:v>Legacy experimental comparator, not an eligible current-market ranking.</x:v>
      </x:c>
    </x:row>
    <x:row r="8" ht="42" customHeight="1">
      <x:c r="A8" s="12" t="str">
        <x:v>E07</x:v>
      </x:c>
      <x:c r="B8" s="12" t="str">
        <x:v>Anonymous</x:v>
      </x:c>
      <x:c r="C8" s="12" t="str">
        <x:v>Benchmark A</x:v>
      </x:c>
      <x:c r="D8" s="12" t="str">
        <x:v>Commissioned laboratory experiment</x:v>
      </x:c>
      <x:c r="E8" s="12" t="n">
        <x:v>225</x:v>
      </x:c>
      <x:c r="F8" s="12" t="n">
        <x:v>31</x:v>
      </x:c>
      <x:c r="G8" s="12" t="str">
        <x:v>Print attempts / failures</x:v>
      </x:c>
      <x:c r="H8" s="12" t="str">
        <x:v>R08</x:v>
      </x:c>
      <x:c r="I8" s="12" t="str">
        <x:v>Comparator model concealed by publisher.</x:v>
      </x:c>
      <x:c r="J8" s="12" t="str">
        <x:v>Cannot assign model or brand from guessed specifications.</x:v>
      </x:c>
    </x:row>
    <x:row r="9" ht="42" customHeight="1">
      <x:c r="A9" s="12" t="str">
        <x:v>E08</x:v>
      </x:c>
      <x:c r="B9" s="12" t="str">
        <x:v>Anonymous</x:v>
      </x:c>
      <x:c r="C9" s="12" t="str">
        <x:v>Benchmark B</x:v>
      </x:c>
      <x:c r="D9" s="12" t="str">
        <x:v>Commissioned laboratory experiment</x:v>
      </x:c>
      <x:c r="E9" s="12" t="n">
        <x:v>216</x:v>
      </x:c>
      <x:c r="F9" s="12" t="n">
        <x:v>55</x:v>
      </x:c>
      <x:c r="G9" s="12" t="str">
        <x:v>Print attempts / failures</x:v>
      </x:c>
      <x:c r="H9" s="12" t="str">
        <x:v>R08</x:v>
      </x:c>
      <x:c r="I9" s="12" t="str">
        <x:v>Published counts imply 25.46%; source table gives 25.3%.</x:v>
      </x:c>
      <x:c r="J9" s="12" t="str">
        <x:v>Unresolved internal numerical and DOA-description inconsistencies; no comparative inference.</x:v>
      </x:c>
    </x:row>
    <x:row r="10" ht="42" customHeight="1">
      <x:c r="A10" s="12" t="str">
        <x:v>E09</x:v>
      </x:c>
      <x:c r="B10" s="12" t="str">
        <x:v>QIDI</x:v>
      </x:c>
      <x:c r="C10" s="12" t="str">
        <x:v>Plus4 early 115/120 V board</x:v>
      </x:c>
      <x:c r="D10" s="12" t="str">
        <x:v>Technical revision evidence</x:v>
      </x:c>
      <x:c r="E10" s="12"/>
      <x:c r="F10" s="12"/>
      <x:c r="G10" s="12" t="str">
        <x:v>Not an incident sample</x:v>
      </x:c>
      <x:c r="H10" s="12" t="str">
        <x:v>R03; R04</x:v>
      </x:c>
      <x:c r="I10" s="12" t="str">
        <x:v>Early SSR concern and replacement design documented.</x:v>
      </x:c>
      <x:c r="J10" s="12" t="str">
        <x:v>Revision and voltage matter; no transfer to Q2 or current Plus4 stock without verification.</x:v>
      </x:c>
    </x:row>
    <x:row r="11" ht="42" customHeight="1">
      <x:c r="A11" s="12" t="str">
        <x:v>E10</x:v>
      </x:c>
      <x:c r="B11" s="12" t="str">
        <x:v>Prusa Research</x:v>
      </x:c>
      <x:c r="C11" s="12" t="str">
        <x:v>CORE One and related models</x:v>
      </x:c>
      <x:c r="D11" s="12" t="str">
        <x:v>Software/profile revision notice</x:v>
      </x:c>
      <x:c r="E11" s="12"/>
      <x:c r="F11" s="12"/>
      <x:c r="G11" s="12" t="str">
        <x:v>Not an outcome study</x:v>
      </x:c>
      <x:c r="H11" s="12" t="str">
        <x:v>R05</x:v>
      </x:c>
      <x:c r="I11" s="12" t="str">
        <x:v>Manufacturer described VFA/profile improvements in September 2025.</x:v>
      </x:c>
      <x:c r="J11" s="12" t="str">
        <x:v>No matched before/after cohort; cannot rank most improved.</x:v>
      </x:c>
    </x:row>
    <x:row r="12" ht="42" customHeight="1">
      <x:c r="A12" s="12" t="str">
        <x:v>E11</x:v>
      </x:c>
      <x:c r="B12" s="12" t="str">
        <x:v>Uniformation</x:v>
      </x:c>
      <x:c r="C12" s="12" t="str">
        <x:v>GKtwo legacy</x:v>
      </x:c>
      <x:c r="D12" s="12" t="str">
        <x:v>Support-policy notice</x:v>
      </x:c>
      <x:c r="E12" s="12"/>
      <x:c r="F12" s="12"/>
      <x:c r="G12" s="12" t="str">
        <x:v>Not a service-outcome study</x:v>
      </x:c>
      <x:c r="H12" s="12" t="str">
        <x:v>R06</x:v>
      </x:c>
      <x:c r="I12" s="12" t="str">
        <x:v>Legacy parts-support commitment and supply constraints described.</x:v>
      </x:c>
      <x:c r="J12" s="12" t="str">
        <x:v>A policy does not establish actual support success or lead-time distribution.</x:v>
      </x:c>
    </x:row>
    <x:row r="13" ht="42" customHeight="1">
      <x:c r="A13" s="12" t="str">
        <x:v>E12</x:v>
      </x:c>
      <x:c r="B13" s="12" t="str">
        <x:v>Elegoo</x:v>
      </x:c>
      <x:c r="C13" s="12" t="str">
        <x:v>Saturn 4 Ultra family</x:v>
      </x:c>
      <x:c r="D13" s="12" t="str">
        <x:v>Excluded secondary leads</x:v>
      </x:c>
      <x:c r="E13" s="12"/>
      <x:c r="F13" s="12"/>
      <x:c r="G13" s="12" t="str">
        <x:v>Not counted as primary owners</x:v>
      </x:c>
      <x:c r="H13" s="12" t="str">
        <x:v>L01; L03</x:v>
      </x:c>
      <x:c r="I13" s="12" t="str">
        <x:v>Original Reddit retrieval unsuccessful; summaries mix configurations.</x:v>
      </x:c>
      <x:c r="J13" s="12" t="str">
        <x:v>No aggregate sentiment score, inferred owner count or incident total admitted.</x:v>
      </x:c>
    </x:row>
    <x:row r="14" ht="42" customHeight="1">
      <x:c r="A14" s="12" t="str">
        <x:v>E13</x:v>
      </x:c>
      <x:c r="B14" s="12" t="str">
        <x:v>Anycubic</x:v>
      </x:c>
      <x:c r="C14" s="12" t="str">
        <x:v>Photon Mono M7 Pro</x:v>
      </x:c>
      <x:c r="D14" s="12" t="str">
        <x:v>Excluded secondary leads</x:v>
      </x:c>
      <x:c r="E14" s="12"/>
      <x:c r="F14" s="12"/>
      <x:c r="G14" s="12" t="str">
        <x:v>Not counted as primary owners</x:v>
      </x:c>
      <x:c r="H14" s="12" t="str">
        <x:v>L02</x:v>
      </x:c>
      <x:c r="I14" s="12" t="str">
        <x:v>Repeated handles and potentially mixed ownership in an automated summary.</x:v>
      </x:c>
      <x:c r="J14" s="12" t="str">
        <x:v>Original evidence not verified; no rates or ranks derived.</x:v>
      </x:c>
    </x:row>
    <x:row r="15" ht="42" customHeight="1">
      <x:c r="A15" s="12" t="str">
        <x:v>E14</x:v>
      </x:c>
      <x:c r="B15" s="12" t="str">
        <x:v>Snapmaker</x:v>
      </x:c>
      <x:c r="C15" s="12" t="str">
        <x:v>U1</x:v>
      </x:c>
      <x:c r="D15" s="12" t="str">
        <x:v>Manufacturer worldwide shipment claim</x:v>
      </x:c>
      <x:c r="E15" s="12" t="n">
        <x:v>100000</x:v>
      </x:c>
      <x:c r="F15" s="12"/>
      <x:c r="G15" s="12" t="str">
        <x:v>Worldwide units shipped; stated greater-than floor</x:v>
      </x:c>
      <x:c r="H15" s="12" t="str">
        <x:v>C41</x:v>
      </x:c>
      <x:c r="I15" s="12" t="str">
        <x:v>Manufacturer states more than 100,000 U1 units shipped worldwide.</x:v>
      </x:c>
      <x:c r="J15" s="12" t="str">
        <x:v>Unaudited lower bound, not a point estimate or U.S./revision/owner-time denominator.</x:v>
      </x:c>
    </x:row>
  </x:sheetData>
  <x:pageMargins left="0.7" right="0.7" top="0.75" bottom="0.75" header="0.3" footer="0.3"/>
  <x:tableParts count="1">
    <x:tablePart xmlns:r="http://schemas.openxmlformats.org/officeDocument/2006/relationships" r:id="Rf020c82e5bcc4b6e"/>
  </x:tableParts>
</x:worksheet>
</file>

<file path=xl/worksheets/sheet5.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46" hidden="0" customWidth="1"/>
    <x:col min="2" max="2" width="27" hidden="0" customWidth="1"/>
    <x:col min="3" max="3" width="24" hidden="0" customWidth="1"/>
    <x:col min="4" max="4" width="74" hidden="0" customWidth="1"/>
    <x:col min="5" max="5" width="17" hidden="0" customWidth="1"/>
    <x:col min="6" max="6" width="17" hidden="0" customWidth="1"/>
    <x:col min="7" max="7" width="18" hidden="0" customWidth="1"/>
    <x:col min="8" max="8" width="18" hidden="0" customWidth="1"/>
    <x:col min="9" max="9" width="18" hidden="0" customWidth="1"/>
  </x:cols>
  <x:sheetData>
    <x:row r="1" ht="54" customHeight="1">
      <x:c r="A1" s="14" t="str">
        <x:v>Requested ranking</x:v>
      </x:c>
      <x:c r="B1" s="14" t="str">
        <x:v>Result</x:v>
      </x:c>
      <x:c r="C1" s="14" t="str">
        <x:v>Winner / worst model</x:v>
      </x:c>
      <x:c r="D1" s="14" t="str">
        <x:v>Missing evidence</x:v>
      </x:c>
      <x:c r="E1" s="14" t="str">
        <x:v>P(top 10%)</x:v>
      </x:c>
      <x:c r="F1" s="14" t="str">
        <x:v>P(top 25%)</x:v>
      </x:c>
      <x:c r="G1" s="14" t="str">
        <x:v>P(middle 50%)</x:v>
      </x:c>
      <x:c r="H1" s="14" t="str">
        <x:v>P(bottom 25%)</x:v>
      </x:c>
      <x:c r="I1" s="14" t="str">
        <x:v>P(bottom 10%)</x:v>
      </x:c>
    </x:row>
    <x:row r="2" ht="42" customHeight="1">
      <x:c r="A2" s="12" t="str">
        <x:v>Most Reliable Current FDM/FFF Printers</x:v>
      </x:c>
      <x:c r="B2" s="12" t="str">
        <x:v>INSUFFICIENT DATA</x:v>
      </x:c>
      <x:c r="C2" s="12"/>
      <x:c r="D2" s="12" t="str">
        <x:v>No matched U.S. model/revision exposure, reporting probability or representative owner cohort</x:v>
      </x:c>
      <x:c r="E2" s="12"/>
      <x:c r="F2" s="12"/>
      <x:c r="G2" s="12"/>
      <x:c r="H2" s="12"/>
      <x:c r="I2" s="12"/>
    </x:row>
    <x:row r="3" ht="42" customHeight="1">
      <x:c r="A3" s="12" t="str">
        <x:v>Most Reliable Current Resin Printers</x:v>
      </x:c>
      <x:c r="B3" s="12" t="str">
        <x:v>INSUFFICIENT DATA</x:v>
      </x:c>
      <x:c r="C3" s="12"/>
      <x:c r="D3" s="12" t="str">
        <x:v>No matched U.S. model/revision exposure, reporting probability or representative owner cohort</x:v>
      </x:c>
      <x:c r="E3" s="12"/>
      <x:c r="F3" s="12"/>
      <x:c r="G3" s="12"/>
      <x:c r="H3" s="12"/>
      <x:c r="I3" s="12"/>
    </x:row>
    <x:row r="4" ht="42" customHeight="1">
      <x:c r="A4" s="12" t="str">
        <x:v>Highest Observed Problem Burden - FDM/FFF</x:v>
      </x:c>
      <x:c r="B4" s="12" t="str">
        <x:v>INSUFFICIENT DATA</x:v>
      </x:c>
      <x:c r="C4" s="12"/>
      <x:c r="D4" s="12" t="str">
        <x:v>No matched U.S. model/revision exposure, reporting probability or representative owner cohort</x:v>
      </x:c>
      <x:c r="E4" s="12"/>
      <x:c r="F4" s="12"/>
      <x:c r="G4" s="12"/>
      <x:c r="H4" s="12"/>
      <x:c r="I4" s="12"/>
    </x:row>
    <x:row r="5" ht="42" customHeight="1">
      <x:c r="A5" s="12" t="str">
        <x:v>Highest Observed Problem Burden - Resin</x:v>
      </x:c>
      <x:c r="B5" s="12" t="str">
        <x:v>INSUFFICIENT DATA</x:v>
      </x:c>
      <x:c r="C5" s="12"/>
      <x:c r="D5" s="12" t="str">
        <x:v>No matched U.S. model/revision exposure, reporting probability or representative owner cohort</x:v>
      </x:c>
      <x:c r="E5" s="12"/>
      <x:c r="F5" s="12"/>
      <x:c r="G5" s="12"/>
      <x:c r="H5" s="12"/>
      <x:c r="I5" s="12"/>
    </x:row>
    <x:row r="6" ht="42" customHeight="1">
      <x:c r="A6" s="12" t="str">
        <x:v>Best Typical Print Quality - FDM/FFF</x:v>
      </x:c>
      <x:c r="B6" s="12" t="str">
        <x:v>INSUFFICIENT DATA</x:v>
      </x:c>
      <x:c r="C6" s="12"/>
      <x:c r="D6" s="12" t="str">
        <x:v>No harmonized, blind, owner-representative print-quality measurements</x:v>
      </x:c>
      <x:c r="E6" s="12"/>
      <x:c r="F6" s="12"/>
      <x:c r="G6" s="12"/>
      <x:c r="H6" s="12"/>
      <x:c r="I6" s="12"/>
    </x:row>
    <x:row r="7" ht="42" customHeight="1">
      <x:c r="A7" s="12" t="str">
        <x:v>Best Typical Print Quality - Resin</x:v>
      </x:c>
      <x:c r="B7" s="12" t="str">
        <x:v>INSUFFICIENT DATA</x:v>
      </x:c>
      <x:c r="C7" s="12"/>
      <x:c r="D7" s="12" t="str">
        <x:v>No harmonized, blind, owner-representative print-quality measurements</x:v>
      </x:c>
      <x:c r="E7" s="12"/>
      <x:c r="F7" s="12"/>
      <x:c r="G7" s="12"/>
      <x:c r="H7" s="12"/>
      <x:c r="I7" s="12"/>
    </x:row>
    <x:row r="8" ht="42" customHeight="1">
      <x:c r="A8" s="12" t="str">
        <x:v>Best Reliability for the Dollar - FDM/FFF</x:v>
      </x:c>
      <x:c r="B8" s="12" t="str">
        <x:v>INSUFFICIENT DATA</x:v>
      </x:c>
      <x:c r="C8" s="12"/>
      <x:c r="D8" s="12" t="str">
        <x:v>Reliability outcome and typical transaction-price series are not estimable</x:v>
      </x:c>
      <x:c r="E8" s="12"/>
      <x:c r="F8" s="12"/>
      <x:c r="G8" s="12"/>
      <x:c r="H8" s="12"/>
      <x:c r="I8" s="12"/>
    </x:row>
    <x:row r="9" ht="42" customHeight="1">
      <x:c r="A9" s="12" t="str">
        <x:v>Best Reliability for the Dollar - Resin</x:v>
      </x:c>
      <x:c r="B9" s="12" t="str">
        <x:v>INSUFFICIENT DATA</x:v>
      </x:c>
      <x:c r="C9" s="12"/>
      <x:c r="D9" s="12" t="str">
        <x:v>Reliability outcome and typical transaction-price series are not estimable</x:v>
      </x:c>
      <x:c r="E9" s="12"/>
      <x:c r="F9" s="12"/>
      <x:c r="G9" s="12"/>
      <x:c r="H9" s="12"/>
      <x:c r="I9" s="12"/>
    </x:row>
    <x:row r="10" ht="42" customHeight="1">
      <x:c r="A10" s="12" t="str">
        <x:v>Best Price-Adjusted Reliability</x:v>
      </x:c>
      <x:c r="B10" s="12" t="str">
        <x:v>INSUFFICIENT DATA</x:v>
      </x:c>
      <x:c r="C10" s="12"/>
      <x:c r="D10" s="12" t="str">
        <x:v>Reliability outcome and typical transaction-price series are not estimable</x:v>
      </x:c>
      <x:c r="E10" s="12"/>
      <x:c r="F10" s="12"/>
      <x:c r="G10" s="12"/>
      <x:c r="H10" s="12"/>
      <x:c r="I10" s="12"/>
    </x:row>
    <x:row r="11" ht="42" customHeight="1">
      <x:c r="A11" s="12" t="str">
        <x:v>Best Long-Term Reliability</x:v>
      </x:c>
      <x:c r="B11" s="12" t="str">
        <x:v>INSUFFICIENT DATA</x:v>
      </x:c>
      <x:c r="C11" s="12"/>
      <x:c r="D11" s="12" t="str">
        <x:v>High-hour case accounts lack representative machine-time denominators</x:v>
      </x:c>
      <x:c r="E11" s="12"/>
      <x:c r="F11" s="12"/>
      <x:c r="G11" s="12"/>
      <x:c r="H11" s="12"/>
      <x:c r="I11" s="12"/>
    </x:row>
    <x:row r="12" ht="42" customHeight="1">
      <x:c r="A12" s="12" t="str">
        <x:v>Best Out-of-Box Reliability</x:v>
      </x:c>
      <x:c r="B12" s="12" t="str">
        <x:v>INSUFFICIENT DATA</x:v>
      </x:c>
      <x:c r="C12" s="12"/>
      <x:c r="D12" s="12" t="str">
        <x:v>No representative new-unit cohort with consistent early-life follow-up</x:v>
      </x:c>
      <x:c r="E12" s="12"/>
      <x:c r="F12" s="12"/>
      <x:c r="G12" s="12"/>
      <x:c r="H12" s="12"/>
      <x:c r="I12" s="12"/>
    </x:row>
    <x:row r="13" ht="42" customHeight="1">
      <x:c r="A13" s="12" t="str">
        <x:v>Most Improved Since Launch</x:v>
      </x:c>
      <x:c r="B13" s="12" t="str">
        <x:v>INSUFFICIENT DATA</x:v>
      </x:c>
      <x:c r="C13" s="12"/>
      <x:c r="D13" s="12" t="str">
        <x:v>Revision notices exist; matched before/after outcome exposures are absent</x:v>
      </x:c>
      <x:c r="E13" s="12"/>
      <x:c r="F13" s="12"/>
      <x:c r="G13" s="12"/>
      <x:c r="H13" s="12"/>
      <x:c r="I13" s="12"/>
    </x:row>
  </x:sheetData>
  <x:pageMargins left="0.7" right="0.7" top="0.75" bottom="0.75" header="0.3" footer="0.3"/>
  <x:tableParts count="1">
    <x:tablePart xmlns:r="http://schemas.openxmlformats.org/officeDocument/2006/relationships" r:id="Rb9910b1c038b4e96"/>
  </x:tableParts>
</x:worksheet>
</file>

<file path=xl/worksheets/sheet6.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22" hidden="0" customWidth="1"/>
    <x:col min="2" max="2" width="26" hidden="0" customWidth="1"/>
    <x:col min="3" max="3" width="26" hidden="0" customWidth="1"/>
    <x:col min="4" max="4" width="27" hidden="0" customWidth="1"/>
    <x:col min="5" max="5" width="27" hidden="0" customWidth="1"/>
    <x:col min="6" max="6" width="27" hidden="0" customWidth="1"/>
    <x:col min="7" max="7" width="27" hidden="0" customWidth="1"/>
    <x:col min="8" max="8" width="27" hidden="0" customWidth="1"/>
    <x:col min="9" max="9" width="22" hidden="0" customWidth="1"/>
    <x:col min="10" max="10" width="39" hidden="0" customWidth="1"/>
    <x:col min="11" max="11" width="66" hidden="0" customWidth="1"/>
    <x:col min="12" max="12" width="59" hidden="0" customWidth="1"/>
    <x:col min="13" max="13" width="28" hidden="0" customWidth="1"/>
  </x:cols>
  <x:sheetData>
    <x:row r="1" ht="54" customHeight="1">
      <x:c r="A1" s="14" t="str">
        <x:v>Manufacturer</x:v>
      </x:c>
      <x:c r="B1" s="14" t="str">
        <x:v>Reliability</x:v>
      </x:c>
      <x:c r="C1" s="14" t="str">
        <x:v>Print quality</x:v>
      </x:c>
      <x:c r="D1" s="14" t="str">
        <x:v>Long-term durability</x:v>
      </x:c>
      <x:c r="E1" s="14" t="str">
        <x:v>Out-of-box quality</x:v>
      </x:c>
      <x:c r="F1" s="14" t="str">
        <x:v>Software / firmware</x:v>
      </x:c>
      <x:c r="G1" s="14" t="str">
        <x:v>Support / warranty</x:v>
      </x:c>
      <x:c r="H1" s="14" t="str">
        <x:v>Price-adjusted value</x:v>
      </x:c>
      <x:c r="I1" s="14" t="str">
        <x:v>Trend</x:v>
      </x:c>
      <x:c r="J1" s="14" t="str">
        <x:v>Overall evidence confidence</x:v>
      </x:c>
      <x:c r="K1" s="14" t="str">
        <x:v>Observed evidence, not a population score</x:v>
      </x:c>
      <x:c r="L1" s="14" t="str">
        <x:v>Interpretation</x:v>
      </x:c>
      <x:c r="M1" s="14" t="str">
        <x:v>Evidence source IDs</x:v>
      </x:c>
    </x:row>
    <x:row r="2" ht="42" customHeight="1">
      <x:c r="A2" s="12" t="str">
        <x:v>AnkerMake</x:v>
      </x:c>
      <x:c r="B2" s="12" t="str">
        <x:v>INSUFFICIENT DATA</x:v>
      </x:c>
      <x:c r="C2" s="12" t="str">
        <x:v>INSUFFICIENT DATA</x:v>
      </x:c>
      <x:c r="D2" s="12" t="str">
        <x:v>INSUFFICIENT DATA</x:v>
      </x:c>
      <x:c r="E2" s="12" t="str">
        <x:v>INSUFFICIENT DATA</x:v>
      </x:c>
      <x:c r="F2" s="12" t="str">
        <x:v>INSUFFICIENT DATA</x:v>
      </x:c>
      <x:c r="G2" s="12" t="str">
        <x:v>INSUFFICIENT DATA</x:v>
      </x:c>
      <x:c r="H2" s="12" t="str">
        <x:v>INSUFFICIENT DATA</x:v>
      </x:c>
      <x:c r="I2" s="12" t="str">
        <x:v>Not estimable</x:v>
      </x:c>
      <x:c r="J2" s="12" t="str">
        <x:v>Insufficient for population ranking</x:v>
      </x:c>
      <x:c r="K2" s="12" t="str">
        <x:v>Catalog coverage only; no coded owner outcome sample.</x:v>
      </x:c>
      <x:c r="L2" s="12" t="str">
        <x:v>No comparative reliability inference.</x:v>
      </x:c>
      <x:c r="M2" s="12" t="str"/>
    </x:row>
    <x:row r="3" ht="42" customHeight="1">
      <x:c r="A3" s="12" t="str">
        <x:v>Anycubic</x:v>
      </x:c>
      <x:c r="B3" s="12" t="str">
        <x:v>INSUFFICIENT DATA</x:v>
      </x:c>
      <x:c r="C3" s="12" t="str">
        <x:v>INSUFFICIENT DATA</x:v>
      </x:c>
      <x:c r="D3" s="12" t="str">
        <x:v>INSUFFICIENT DATA</x:v>
      </x:c>
      <x:c r="E3" s="12" t="str">
        <x:v>INSUFFICIENT DATA</x:v>
      </x:c>
      <x:c r="F3" s="12" t="str">
        <x:v>INSUFFICIENT DATA</x:v>
      </x:c>
      <x:c r="G3" s="12" t="str">
        <x:v>INSUFFICIENT DATA</x:v>
      </x:c>
      <x:c r="H3" s="12" t="str">
        <x:v>INSUFFICIENT DATA</x:v>
      </x:c>
      <x:c r="I3" s="12" t="str">
        <x:v>Not estimable</x:v>
      </x:c>
      <x:c r="J3" s="12" t="str">
        <x:v>Insufficient for population ranking</x:v>
      </x:c>
      <x:c r="K3" s="12" t="str">
        <x:v>No primary owner cohort verified in this ledger.</x:v>
      </x:c>
      <x:c r="L3" s="12" t="str">
        <x:v>Automated summary and repeated handles are not a validated dataset</x:v>
      </x:c>
      <x:c r="M3" s="12" t="str">
        <x:v>L02</x:v>
      </x:c>
    </x:row>
    <x:row r="4" ht="42" customHeight="1">
      <x:c r="A4" s="12" t="str">
        <x:v>Artillery</x:v>
      </x:c>
      <x:c r="B4" s="12" t="str">
        <x:v>INSUFFICIENT DATA</x:v>
      </x:c>
      <x:c r="C4" s="12" t="str">
        <x:v>INSUFFICIENT DATA</x:v>
      </x:c>
      <x:c r="D4" s="12" t="str">
        <x:v>INSUFFICIENT DATA</x:v>
      </x:c>
      <x:c r="E4" s="12" t="str">
        <x:v>INSUFFICIENT DATA</x:v>
      </x:c>
      <x:c r="F4" s="12" t="str">
        <x:v>INSUFFICIENT DATA</x:v>
      </x:c>
      <x:c r="G4" s="12" t="str">
        <x:v>INSUFFICIENT DATA</x:v>
      </x:c>
      <x:c r="H4" s="12" t="str">
        <x:v>INSUFFICIENT DATA</x:v>
      </x:c>
      <x:c r="I4" s="12" t="str">
        <x:v>Not estimable</x:v>
      </x:c>
      <x:c r="J4" s="12" t="str">
        <x:v>Insufficient for population ranking</x:v>
      </x:c>
      <x:c r="K4" s="12" t="str">
        <x:v>Catalog coverage only; no coded owner outcome sample.</x:v>
      </x:c>
      <x:c r="L4" s="12" t="str">
        <x:v>No comparative reliability inference.</x:v>
      </x:c>
      <x:c r="M4" s="12" t="str"/>
    </x:row>
    <x:row r="5" ht="42" customHeight="1">
      <x:c r="A5" s="12" t="str">
        <x:v>BIQU</x:v>
      </x:c>
      <x:c r="B5" s="12" t="str">
        <x:v>INSUFFICIENT DATA</x:v>
      </x:c>
      <x:c r="C5" s="12" t="str">
        <x:v>INSUFFICIENT DATA</x:v>
      </x:c>
      <x:c r="D5" s="12" t="str">
        <x:v>INSUFFICIENT DATA</x:v>
      </x:c>
      <x:c r="E5" s="12" t="str">
        <x:v>INSUFFICIENT DATA</x:v>
      </x:c>
      <x:c r="F5" s="12" t="str">
        <x:v>INSUFFICIENT DATA</x:v>
      </x:c>
      <x:c r="G5" s="12" t="str">
        <x:v>INSUFFICIENT DATA</x:v>
      </x:c>
      <x:c r="H5" s="12" t="str">
        <x:v>INSUFFICIENT DATA</x:v>
      </x:c>
      <x:c r="I5" s="12" t="str">
        <x:v>Not estimable</x:v>
      </x:c>
      <x:c r="J5" s="12" t="str">
        <x:v>Insufficient for population ranking</x:v>
      </x:c>
      <x:c r="K5" s="12" t="str">
        <x:v>Catalog coverage only; no coded owner outcome sample.</x:v>
      </x:c>
      <x:c r="L5" s="12" t="str">
        <x:v>No comparative reliability inference.</x:v>
      </x:c>
      <x:c r="M5" s="12" t="str"/>
    </x:row>
    <x:row r="6" ht="42" customHeight="1">
      <x:c r="A6" s="12" t="str">
        <x:v>Bambu Lab</x:v>
      </x:c>
      <x:c r="B6" s="12" t="str">
        <x:v>INSUFFICIENT DATA</x:v>
      </x:c>
      <x:c r="C6" s="12" t="str">
        <x:v>INSUFFICIENT DATA</x:v>
      </x:c>
      <x:c r="D6" s="12" t="str">
        <x:v>INSUFFICIENT DATA</x:v>
      </x:c>
      <x:c r="E6" s="12" t="str">
        <x:v>INSUFFICIENT DATA</x:v>
      </x:c>
      <x:c r="F6" s="12" t="str">
        <x:v>INSUFFICIENT DATA</x:v>
      </x:c>
      <x:c r="G6" s="12" t="str">
        <x:v>INSUFFICIENT DATA</x:v>
      </x:c>
      <x:c r="H6" s="12" t="str">
        <x:v>INSUFFICIENT DATA</x:v>
      </x:c>
      <x:c r="I6" s="12" t="str">
        <x:v>Not estimable</x:v>
      </x:c>
      <x:c r="J6" s="12" t="str">
        <x:v>Insufficient for population ranking</x:v>
      </x:c>
      <x:c r="K6" s="12" t="str">
        <x:v>Recall is strongly documented for its affected cohort; P1S anecdotes include success and failures.</x:v>
      </x:c>
      <x:c r="L6" s="12" t="str">
        <x:v>A1 serial cohort; X1 EOL; P1S modified machines</x:v>
      </x:c>
      <x:c r="M6" s="12" t="str">
        <x:v>R01; R02; O01; O02; O03</x:v>
      </x:c>
    </x:row>
    <x:row r="7" ht="42" customHeight="1">
      <x:c r="A7" s="12" t="str">
        <x:v>Comgrow</x:v>
      </x:c>
      <x:c r="B7" s="12" t="str">
        <x:v>INSUFFICIENT DATA</x:v>
      </x:c>
      <x:c r="C7" s="12" t="str">
        <x:v>INSUFFICIENT DATA</x:v>
      </x:c>
      <x:c r="D7" s="12" t="str">
        <x:v>INSUFFICIENT DATA</x:v>
      </x:c>
      <x:c r="E7" s="12" t="str">
        <x:v>INSUFFICIENT DATA</x:v>
      </x:c>
      <x:c r="F7" s="12" t="str">
        <x:v>INSUFFICIENT DATA</x:v>
      </x:c>
      <x:c r="G7" s="12" t="str">
        <x:v>INSUFFICIENT DATA</x:v>
      </x:c>
      <x:c r="H7" s="12" t="str">
        <x:v>INSUFFICIENT DATA</x:v>
      </x:c>
      <x:c r="I7" s="12" t="str">
        <x:v>Not estimable</x:v>
      </x:c>
      <x:c r="J7" s="12" t="str">
        <x:v>Insufficient for population ranking</x:v>
      </x:c>
      <x:c r="K7" s="12" t="str">
        <x:v>Catalog coverage only; no coded owner outcome sample.</x:v>
      </x:c>
      <x:c r="L7" s="12" t="str">
        <x:v>No comparative reliability inference.</x:v>
      </x:c>
      <x:c r="M7" s="12" t="str"/>
    </x:row>
    <x:row r="8" ht="42" customHeight="1">
      <x:c r="A8" s="12" t="str">
        <x:v>Creality</x:v>
      </x:c>
      <x:c r="B8" s="12" t="str">
        <x:v>INSUFFICIENT DATA</x:v>
      </x:c>
      <x:c r="C8" s="12" t="str">
        <x:v>INSUFFICIENT DATA</x:v>
      </x:c>
      <x:c r="D8" s="12" t="str">
        <x:v>INSUFFICIENT DATA</x:v>
      </x:c>
      <x:c r="E8" s="12" t="str">
        <x:v>INSUFFICIENT DATA</x:v>
      </x:c>
      <x:c r="F8" s="12" t="str">
        <x:v>INSUFFICIENT DATA</x:v>
      </x:c>
      <x:c r="G8" s="12" t="str">
        <x:v>INSUFFICIENT DATA</x:v>
      </x:c>
      <x:c r="H8" s="12" t="str">
        <x:v>INSUFFICIENT DATA</x:v>
      </x:c>
      <x:c r="I8" s="12" t="str">
        <x:v>Not estimable</x:v>
      </x:c>
      <x:c r="J8" s="12" t="str">
        <x:v>Insufficient for population ranking</x:v>
      </x:c>
      <x:c r="K8" s="12" t="str">
        <x:v>K2 Pro accounts range from high utilization to repair/refund.</x:v>
      </x:c>
      <x:c r="L8" s="12" t="str">
        <x:v>Shipping damage, modifications and firmware separated</x:v>
      </x:c>
      <x:c r="M8" s="12" t="str">
        <x:v>O05; O06; R07</x:v>
      </x:c>
    </x:row>
    <x:row r="9" ht="42" customHeight="1">
      <x:c r="A9" s="12" t="str">
        <x:v>Dremel</x:v>
      </x:c>
      <x:c r="B9" s="12" t="str">
        <x:v>INSUFFICIENT DATA</x:v>
      </x:c>
      <x:c r="C9" s="12" t="str">
        <x:v>INSUFFICIENT DATA</x:v>
      </x:c>
      <x:c r="D9" s="12" t="str">
        <x:v>INSUFFICIENT DATA</x:v>
      </x:c>
      <x:c r="E9" s="12" t="str">
        <x:v>INSUFFICIENT DATA</x:v>
      </x:c>
      <x:c r="F9" s="12" t="str">
        <x:v>INSUFFICIENT DATA</x:v>
      </x:c>
      <x:c r="G9" s="12" t="str">
        <x:v>INSUFFICIENT DATA</x:v>
      </x:c>
      <x:c r="H9" s="12" t="str">
        <x:v>INSUFFICIENT DATA</x:v>
      </x:c>
      <x:c r="I9" s="12" t="str">
        <x:v>Not estimable</x:v>
      </x:c>
      <x:c r="J9" s="12" t="str">
        <x:v>Insufficient for population ranking</x:v>
      </x:c>
      <x:c r="K9" s="12" t="str">
        <x:v>Catalog coverage only; no coded owner outcome sample.</x:v>
      </x:c>
      <x:c r="L9" s="12" t="str">
        <x:v>No comparative reliability inference.</x:v>
      </x:c>
      <x:c r="M9" s="12" t="str"/>
    </x:row>
    <x:row r="10" ht="42" customHeight="1">
      <x:c r="A10" s="12" t="str">
        <x:v>EPAX</x:v>
      </x:c>
      <x:c r="B10" s="12" t="str">
        <x:v>INSUFFICIENT DATA</x:v>
      </x:c>
      <x:c r="C10" s="12" t="str">
        <x:v>INSUFFICIENT DATA</x:v>
      </x:c>
      <x:c r="D10" s="12" t="str">
        <x:v>INSUFFICIENT DATA</x:v>
      </x:c>
      <x:c r="E10" s="12" t="str">
        <x:v>INSUFFICIENT DATA</x:v>
      </x:c>
      <x:c r="F10" s="12" t="str">
        <x:v>INSUFFICIENT DATA</x:v>
      </x:c>
      <x:c r="G10" s="12" t="str">
        <x:v>INSUFFICIENT DATA</x:v>
      </x:c>
      <x:c r="H10" s="12" t="str">
        <x:v>INSUFFICIENT DATA</x:v>
      </x:c>
      <x:c r="I10" s="12" t="str">
        <x:v>Not estimable</x:v>
      </x:c>
      <x:c r="J10" s="12" t="str">
        <x:v>Insufficient for population ranking</x:v>
      </x:c>
      <x:c r="K10" s="12" t="str">
        <x:v>Catalog coverage only; no coded owner outcome sample.</x:v>
      </x:c>
      <x:c r="L10" s="12" t="str">
        <x:v>No comparative reliability inference.</x:v>
      </x:c>
      <x:c r="M10" s="12" t="str"/>
    </x:row>
    <x:row r="11" ht="42" customHeight="1">
      <x:c r="A11" s="12" t="str">
        <x:v>Elegoo</x:v>
      </x:c>
      <x:c r="B11" s="12" t="str">
        <x:v>INSUFFICIENT DATA</x:v>
      </x:c>
      <x:c r="C11" s="12" t="str">
        <x:v>INSUFFICIENT DATA</x:v>
      </x:c>
      <x:c r="D11" s="12" t="str">
        <x:v>INSUFFICIENT DATA</x:v>
      </x:c>
      <x:c r="E11" s="12" t="str">
        <x:v>INSUFFICIENT DATA</x:v>
      </x:c>
      <x:c r="F11" s="12" t="str">
        <x:v>INSUFFICIENT DATA</x:v>
      </x:c>
      <x:c r="G11" s="12" t="str">
        <x:v>INSUFFICIENT DATA</x:v>
      </x:c>
      <x:c r="H11" s="12" t="str">
        <x:v>INSUFFICIENT DATA</x:v>
      </x:c>
      <x:c r="I11" s="12" t="str">
        <x:v>Not estimable</x:v>
      </x:c>
      <x:c r="J11" s="12" t="str">
        <x:v>Insufficient for population ranking</x:v>
      </x:c>
      <x:c r="K11" s="12" t="str">
        <x:v>No primary owner cohort verified in this ledger.</x:v>
      </x:c>
      <x:c r="L11" s="12" t="str">
        <x:v>Automated summaries rejected; 12K/16K cannot be pooled</x:v>
      </x:c>
      <x:c r="M11" s="12" t="str">
        <x:v>L01; L03</x:v>
      </x:c>
    </x:row>
    <x:row r="12" ht="42" customHeight="1">
      <x:c r="A12" s="12" t="str">
        <x:v>Entina</x:v>
      </x:c>
      <x:c r="B12" s="12" t="str">
        <x:v>INSUFFICIENT DATA</x:v>
      </x:c>
      <x:c r="C12" s="12" t="str">
        <x:v>INSUFFICIENT DATA</x:v>
      </x:c>
      <x:c r="D12" s="12" t="str">
        <x:v>INSUFFICIENT DATA</x:v>
      </x:c>
      <x:c r="E12" s="12" t="str">
        <x:v>INSUFFICIENT DATA</x:v>
      </x:c>
      <x:c r="F12" s="12" t="str">
        <x:v>INSUFFICIENT DATA</x:v>
      </x:c>
      <x:c r="G12" s="12" t="str">
        <x:v>INSUFFICIENT DATA</x:v>
      </x:c>
      <x:c r="H12" s="12" t="str">
        <x:v>INSUFFICIENT DATA</x:v>
      </x:c>
      <x:c r="I12" s="12" t="str">
        <x:v>Not estimable</x:v>
      </x:c>
      <x:c r="J12" s="12" t="str">
        <x:v>Insufficient for population ranking</x:v>
      </x:c>
      <x:c r="K12" s="12" t="str">
        <x:v>Catalog coverage only; no coded owner outcome sample.</x:v>
      </x:c>
      <x:c r="L12" s="12" t="str">
        <x:v>No comparative reliability inference.</x:v>
      </x:c>
      <x:c r="M12" s="12" t="str"/>
    </x:row>
    <x:row r="13" ht="42" customHeight="1">
      <x:c r="A13" s="12" t="str">
        <x:v>FLSUN</x:v>
      </x:c>
      <x:c r="B13" s="12" t="str">
        <x:v>INSUFFICIENT DATA</x:v>
      </x:c>
      <x:c r="C13" s="12" t="str">
        <x:v>INSUFFICIENT DATA</x:v>
      </x:c>
      <x:c r="D13" s="12" t="str">
        <x:v>INSUFFICIENT DATA</x:v>
      </x:c>
      <x:c r="E13" s="12" t="str">
        <x:v>INSUFFICIENT DATA</x:v>
      </x:c>
      <x:c r="F13" s="12" t="str">
        <x:v>INSUFFICIENT DATA</x:v>
      </x:c>
      <x:c r="G13" s="12" t="str">
        <x:v>INSUFFICIENT DATA</x:v>
      </x:c>
      <x:c r="H13" s="12" t="str">
        <x:v>INSUFFICIENT DATA</x:v>
      </x:c>
      <x:c r="I13" s="12" t="str">
        <x:v>Not estimable</x:v>
      </x:c>
      <x:c r="J13" s="12" t="str">
        <x:v>Insufficient for population ranking</x:v>
      </x:c>
      <x:c r="K13" s="12" t="str">
        <x:v>Catalog coverage only; no coded owner outcome sample.</x:v>
      </x:c>
      <x:c r="L13" s="12" t="str">
        <x:v>No comparative reliability inference.</x:v>
      </x:c>
      <x:c r="M13" s="12" t="str"/>
    </x:row>
    <x:row r="14" ht="42" customHeight="1">
      <x:c r="A14" s="12" t="str">
        <x:v>Flashforge</x:v>
      </x:c>
      <x:c r="B14" s="12" t="str">
        <x:v>INSUFFICIENT DATA</x:v>
      </x:c>
      <x:c r="C14" s="12" t="str">
        <x:v>INSUFFICIENT DATA</x:v>
      </x:c>
      <x:c r="D14" s="12" t="str">
        <x:v>INSUFFICIENT DATA</x:v>
      </x:c>
      <x:c r="E14" s="12" t="str">
        <x:v>INSUFFICIENT DATA</x:v>
      </x:c>
      <x:c r="F14" s="12" t="str">
        <x:v>INSUFFICIENT DATA</x:v>
      </x:c>
      <x:c r="G14" s="12" t="str">
        <x:v>INSUFFICIENT DATA</x:v>
      </x:c>
      <x:c r="H14" s="12" t="str">
        <x:v>INSUFFICIENT DATA</x:v>
      </x:c>
      <x:c r="I14" s="12" t="str">
        <x:v>Not estimable</x:v>
      </x:c>
      <x:c r="J14" s="12" t="str">
        <x:v>Insufficient for population ranking</x:v>
      </x:c>
      <x:c r="K14" s="12" t="str">
        <x:v>Hosted reviews include sustained use and refill problems.</x:v>
      </x:c>
      <x:c r="L14" s="12" t="str">
        <x:v>Undated manufacturer-hosted anecdotes, some modified printers</x:v>
      </x:c>
      <x:c r="M14" s="12" t="str">
        <x:v>C16</x:v>
      </x:c>
    </x:row>
    <x:row r="15" ht="42" customHeight="1">
      <x:c r="A15" s="12" t="str">
        <x:v>Formlabs</x:v>
      </x:c>
      <x:c r="B15" s="12" t="str">
        <x:v>INSUFFICIENT DATA</x:v>
      </x:c>
      <x:c r="C15" s="12" t="str">
        <x:v>INSUFFICIENT DATA</x:v>
      </x:c>
      <x:c r="D15" s="12" t="str">
        <x:v>INSUFFICIENT DATA</x:v>
      </x:c>
      <x:c r="E15" s="12" t="str">
        <x:v>INSUFFICIENT DATA</x:v>
      </x:c>
      <x:c r="F15" s="12" t="str">
        <x:v>INSUFFICIENT DATA</x:v>
      </x:c>
      <x:c r="G15" s="12" t="str">
        <x:v>INSUFFICIENT DATA</x:v>
      </x:c>
      <x:c r="H15" s="12" t="str">
        <x:v>INSUFFICIENT DATA</x:v>
      </x:c>
      <x:c r="I15" s="12" t="str">
        <x:v>Not estimable</x:v>
      </x:c>
      <x:c r="J15" s="12" t="str">
        <x:v>Insufficient for population ranking</x:v>
      </x:c>
      <x:c r="K15" s="12" t="str">
        <x:v>Defined lab experiment supports short-term print success; field optical-system case and contrary account also found.</x:v>
      </x:c>
      <x:c r="L15" s="12" t="str">
        <x:v>Five lab machines are not 225 independent owners</x:v>
      </x:c>
      <x:c r="M15" s="12" t="str">
        <x:v>R08; O07</x:v>
      </x:c>
    </x:row>
    <x:row r="16" ht="42" customHeight="1">
      <x:c r="A16" s="12" t="str">
        <x:v>HeyGears</x:v>
      </x:c>
      <x:c r="B16" s="12" t="str">
        <x:v>INSUFFICIENT DATA</x:v>
      </x:c>
      <x:c r="C16" s="12" t="str">
        <x:v>INSUFFICIENT DATA</x:v>
      </x:c>
      <x:c r="D16" s="12" t="str">
        <x:v>INSUFFICIENT DATA</x:v>
      </x:c>
      <x:c r="E16" s="12" t="str">
        <x:v>INSUFFICIENT DATA</x:v>
      </x:c>
      <x:c r="F16" s="12" t="str">
        <x:v>INSUFFICIENT DATA</x:v>
      </x:c>
      <x:c r="G16" s="12" t="str">
        <x:v>INSUFFICIENT DATA</x:v>
      </x:c>
      <x:c r="H16" s="12" t="str">
        <x:v>INSUFFICIENT DATA</x:v>
      </x:c>
      <x:c r="I16" s="12" t="str">
        <x:v>Not estimable</x:v>
      </x:c>
      <x:c r="J16" s="12" t="str">
        <x:v>Insufficient for population ranking</x:v>
      </x:c>
      <x:c r="K16" s="12" t="str">
        <x:v>Catalog coverage only; no coded owner outcome sample.</x:v>
      </x:c>
      <x:c r="L16" s="12" t="str">
        <x:v>No comparative reliability inference.</x:v>
      </x:c>
      <x:c r="M16" s="12" t="str"/>
    </x:row>
    <x:row r="17" ht="42" customHeight="1">
      <x:c r="A17" s="12" t="str">
        <x:v>Kingroon</x:v>
      </x:c>
      <x:c r="B17" s="12" t="str">
        <x:v>INSUFFICIENT DATA</x:v>
      </x:c>
      <x:c r="C17" s="12" t="str">
        <x:v>INSUFFICIENT DATA</x:v>
      </x:c>
      <x:c r="D17" s="12" t="str">
        <x:v>INSUFFICIENT DATA</x:v>
      </x:c>
      <x:c r="E17" s="12" t="str">
        <x:v>INSUFFICIENT DATA</x:v>
      </x:c>
      <x:c r="F17" s="12" t="str">
        <x:v>INSUFFICIENT DATA</x:v>
      </x:c>
      <x:c r="G17" s="12" t="str">
        <x:v>INSUFFICIENT DATA</x:v>
      </x:c>
      <x:c r="H17" s="12" t="str">
        <x:v>INSUFFICIENT DATA</x:v>
      </x:c>
      <x:c r="I17" s="12" t="str">
        <x:v>Not estimable</x:v>
      </x:c>
      <x:c r="J17" s="12" t="str">
        <x:v>Insufficient for population ranking</x:v>
      </x:c>
      <x:c r="K17" s="12" t="str">
        <x:v>Catalog coverage only; no coded owner outcome sample.</x:v>
      </x:c>
      <x:c r="L17" s="12" t="str">
        <x:v>No comparative reliability inference.</x:v>
      </x:c>
      <x:c r="M17" s="12" t="str"/>
    </x:row>
    <x:row r="18" ht="42" customHeight="1">
      <x:c r="A18" s="12" t="str">
        <x:v>Longer</x:v>
      </x:c>
      <x:c r="B18" s="12" t="str">
        <x:v>INSUFFICIENT DATA</x:v>
      </x:c>
      <x:c r="C18" s="12" t="str">
        <x:v>INSUFFICIENT DATA</x:v>
      </x:c>
      <x:c r="D18" s="12" t="str">
        <x:v>INSUFFICIENT DATA</x:v>
      </x:c>
      <x:c r="E18" s="12" t="str">
        <x:v>INSUFFICIENT DATA</x:v>
      </x:c>
      <x:c r="F18" s="12" t="str">
        <x:v>INSUFFICIENT DATA</x:v>
      </x:c>
      <x:c r="G18" s="12" t="str">
        <x:v>INSUFFICIENT DATA</x:v>
      </x:c>
      <x:c r="H18" s="12" t="str">
        <x:v>INSUFFICIENT DATA</x:v>
      </x:c>
      <x:c r="I18" s="12" t="str">
        <x:v>Not estimable</x:v>
      </x:c>
      <x:c r="J18" s="12" t="str">
        <x:v>Insufficient for population ranking</x:v>
      </x:c>
      <x:c r="K18" s="12" t="str">
        <x:v>Hosted reviews include long use and a resolved bed fault.</x:v>
      </x:c>
      <x:c r="L18" s="12" t="str">
        <x:v>Review selection and dates unknown</x:v>
      </x:c>
      <x:c r="M18" s="12" t="str">
        <x:v>C25</x:v>
      </x:c>
    </x:row>
    <x:row r="19" ht="42" customHeight="1">
      <x:c r="A19" s="12" t="str">
        <x:v>LulzBot</x:v>
      </x:c>
      <x:c r="B19" s="12" t="str">
        <x:v>INSUFFICIENT DATA</x:v>
      </x:c>
      <x:c r="C19" s="12" t="str">
        <x:v>INSUFFICIENT DATA</x:v>
      </x:c>
      <x:c r="D19" s="12" t="str">
        <x:v>INSUFFICIENT DATA</x:v>
      </x:c>
      <x:c r="E19" s="12" t="str">
        <x:v>INSUFFICIENT DATA</x:v>
      </x:c>
      <x:c r="F19" s="12" t="str">
        <x:v>INSUFFICIENT DATA</x:v>
      </x:c>
      <x:c r="G19" s="12" t="str">
        <x:v>INSUFFICIENT DATA</x:v>
      </x:c>
      <x:c r="H19" s="12" t="str">
        <x:v>INSUFFICIENT DATA</x:v>
      </x:c>
      <x:c r="I19" s="12" t="str">
        <x:v>Not estimable</x:v>
      </x:c>
      <x:c r="J19" s="12" t="str">
        <x:v>Insufficient for population ranking</x:v>
      </x:c>
      <x:c r="K19" s="12" t="str">
        <x:v>Catalog coverage only; no coded owner outcome sample.</x:v>
      </x:c>
      <x:c r="L19" s="12" t="str">
        <x:v>No comparative reliability inference.</x:v>
      </x:c>
      <x:c r="M19" s="12" t="str"/>
    </x:row>
    <x:row r="20" ht="42" customHeight="1">
      <x:c r="A20" s="12" t="str">
        <x:v>Peopoly</x:v>
      </x:c>
      <x:c r="B20" s="12" t="str">
        <x:v>INSUFFICIENT DATA</x:v>
      </x:c>
      <x:c r="C20" s="12" t="str">
        <x:v>INSUFFICIENT DATA</x:v>
      </x:c>
      <x:c r="D20" s="12" t="str">
        <x:v>INSUFFICIENT DATA</x:v>
      </x:c>
      <x:c r="E20" s="12" t="str">
        <x:v>INSUFFICIENT DATA</x:v>
      </x:c>
      <x:c r="F20" s="12" t="str">
        <x:v>INSUFFICIENT DATA</x:v>
      </x:c>
      <x:c r="G20" s="12" t="str">
        <x:v>INSUFFICIENT DATA</x:v>
      </x:c>
      <x:c r="H20" s="12" t="str">
        <x:v>INSUFFICIENT DATA</x:v>
      </x:c>
      <x:c r="I20" s="12" t="str">
        <x:v>Not estimable</x:v>
      </x:c>
      <x:c r="J20" s="12" t="str">
        <x:v>Insufficient for population ranking</x:v>
      </x:c>
      <x:c r="K20" s="12" t="str">
        <x:v>Catalog coverage only; no coded owner outcome sample.</x:v>
      </x:c>
      <x:c r="L20" s="12" t="str">
        <x:v>No comparative reliability inference.</x:v>
      </x:c>
      <x:c r="M20" s="12" t="str"/>
    </x:row>
    <x:row r="21" ht="42" customHeight="1">
      <x:c r="A21" s="12" t="str">
        <x:v>Phrozen</x:v>
      </x:c>
      <x:c r="B21" s="12" t="str">
        <x:v>INSUFFICIENT DATA</x:v>
      </x:c>
      <x:c r="C21" s="12" t="str">
        <x:v>INSUFFICIENT DATA</x:v>
      </x:c>
      <x:c r="D21" s="12" t="str">
        <x:v>INSUFFICIENT DATA</x:v>
      </x:c>
      <x:c r="E21" s="12" t="str">
        <x:v>INSUFFICIENT DATA</x:v>
      </x:c>
      <x:c r="F21" s="12" t="str">
        <x:v>INSUFFICIENT DATA</x:v>
      </x:c>
      <x:c r="G21" s="12" t="str">
        <x:v>INSUFFICIENT DATA</x:v>
      </x:c>
      <x:c r="H21" s="12" t="str">
        <x:v>INSUFFICIENT DATA</x:v>
      </x:c>
      <x:c r="I21" s="12" t="str">
        <x:v>Not estimable</x:v>
      </x:c>
      <x:c r="J21" s="12" t="str">
        <x:v>Insufficient for population ranking</x:v>
      </x:c>
      <x:c r="K21" s="12" t="str">
        <x:v>Catalog coverage only; no coded owner outcome sample.</x:v>
      </x:c>
      <x:c r="L21" s="12" t="str">
        <x:v>No comparative reliability inference.</x:v>
      </x:c>
      <x:c r="M21" s="12" t="str"/>
    </x:row>
    <x:row r="22" ht="42" customHeight="1">
      <x:c r="A22" s="12" t="str">
        <x:v>Prusa Research</x:v>
      </x:c>
      <x:c r="B22" s="12" t="str">
        <x:v>INSUFFICIENT DATA</x:v>
      </x:c>
      <x:c r="C22" s="12" t="str">
        <x:v>INSUFFICIENT DATA</x:v>
      </x:c>
      <x:c r="D22" s="12" t="str">
        <x:v>INSUFFICIENT DATA</x:v>
      </x:c>
      <x:c r="E22" s="12" t="str">
        <x:v>INSUFFICIENT DATA</x:v>
      </x:c>
      <x:c r="F22" s="12" t="str">
        <x:v>INSUFFICIENT DATA</x:v>
      </x:c>
      <x:c r="G22" s="12" t="str">
        <x:v>INSUFFICIENT DATA</x:v>
      </x:c>
      <x:c r="H22" s="12" t="str">
        <x:v>INSUFFICIENT DATA</x:v>
      </x:c>
      <x:c r="I22" s="12" t="str">
        <x:v>Not estimable</x:v>
      </x:c>
      <x:c r="J22" s="12" t="str">
        <x:v>Insufficient for population ranking</x:v>
      </x:c>
      <x:c r="K22" s="12" t="str">
        <x:v>Upgrade cooling accounts conflict; vendor describes VFA improvements.</x:v>
      </x:c>
      <x:c r="L22" s="12" t="str">
        <x:v>Kit versus assembled and old versus new generations</x:v>
      </x:c>
      <x:c r="M22" s="12" t="str">
        <x:v>R05; O04</x:v>
      </x:c>
    </x:row>
    <x:row r="23" ht="42" customHeight="1">
      <x:c r="A23" s="12" t="str">
        <x:v>QIDI</x:v>
      </x:c>
      <x:c r="B23" s="12" t="str">
        <x:v>INSUFFICIENT DATA</x:v>
      </x:c>
      <x:c r="C23" s="12" t="str">
        <x:v>INSUFFICIENT DATA</x:v>
      </x:c>
      <x:c r="D23" s="12" t="str">
        <x:v>INSUFFICIENT DATA</x:v>
      </x:c>
      <x:c r="E23" s="12" t="str">
        <x:v>INSUFFICIENT DATA</x:v>
      </x:c>
      <x:c r="F23" s="12" t="str">
        <x:v>INSUFFICIENT DATA</x:v>
      </x:c>
      <x:c r="G23" s="12" t="str">
        <x:v>INSUFFICIENT DATA</x:v>
      </x:c>
      <x:c r="H23" s="12" t="str">
        <x:v>INSUFFICIENT DATA</x:v>
      </x:c>
      <x:c r="I23" s="12" t="str">
        <x:v>Not estimable</x:v>
      </x:c>
      <x:c r="J23" s="12" t="str">
        <x:v>Insufficient for population ranking</x:v>
      </x:c>
      <x:c r="K23" s="12" t="str">
        <x:v>Early Plus4 board issue has technical documentation.</x:v>
      </x:c>
      <x:c r="L23" s="12" t="str">
        <x:v>Do not attribute early voltage-specific issue to Q2/Max4</x:v>
      </x:c>
      <x:c r="M23" s="12" t="str">
        <x:v>R03; R04</x:v>
      </x:c>
    </x:row>
    <x:row r="24" ht="42" customHeight="1">
      <x:c r="A24" s="12" t="str">
        <x:v>Raise3D</x:v>
      </x:c>
      <x:c r="B24" s="12" t="str">
        <x:v>INSUFFICIENT DATA</x:v>
      </x:c>
      <x:c r="C24" s="12" t="str">
        <x:v>INSUFFICIENT DATA</x:v>
      </x:c>
      <x:c r="D24" s="12" t="str">
        <x:v>INSUFFICIENT DATA</x:v>
      </x:c>
      <x:c r="E24" s="12" t="str">
        <x:v>INSUFFICIENT DATA</x:v>
      </x:c>
      <x:c r="F24" s="12" t="str">
        <x:v>INSUFFICIENT DATA</x:v>
      </x:c>
      <x:c r="G24" s="12" t="str">
        <x:v>INSUFFICIENT DATA</x:v>
      </x:c>
      <x:c r="H24" s="12" t="str">
        <x:v>INSUFFICIENT DATA</x:v>
      </x:c>
      <x:c r="I24" s="12" t="str">
        <x:v>Not estimable</x:v>
      </x:c>
      <x:c r="J24" s="12" t="str">
        <x:v>Insufficient for population ranking</x:v>
      </x:c>
      <x:c r="K24" s="12" t="str">
        <x:v>Catalog coverage only; no coded owner outcome sample.</x:v>
      </x:c>
      <x:c r="L24" s="12" t="str">
        <x:v>No comparative reliability inference.</x:v>
      </x:c>
      <x:c r="M24" s="12" t="str"/>
    </x:row>
    <x:row r="25" ht="42" customHeight="1">
      <x:c r="A25" s="12" t="str">
        <x:v>Rat Rig</x:v>
      </x:c>
      <x:c r="B25" s="12" t="str">
        <x:v>INSUFFICIENT DATA</x:v>
      </x:c>
      <x:c r="C25" s="12" t="str">
        <x:v>INSUFFICIENT DATA</x:v>
      </x:c>
      <x:c r="D25" s="12" t="str">
        <x:v>INSUFFICIENT DATA</x:v>
      </x:c>
      <x:c r="E25" s="12" t="str">
        <x:v>INSUFFICIENT DATA</x:v>
      </x:c>
      <x:c r="F25" s="12" t="str">
        <x:v>INSUFFICIENT DATA</x:v>
      </x:c>
      <x:c r="G25" s="12" t="str">
        <x:v>INSUFFICIENT DATA</x:v>
      </x:c>
      <x:c r="H25" s="12" t="str">
        <x:v>INSUFFICIENT DATA</x:v>
      </x:c>
      <x:c r="I25" s="12" t="str">
        <x:v>Not estimable</x:v>
      </x:c>
      <x:c r="J25" s="12" t="str">
        <x:v>Insufficient for population ranking</x:v>
      </x:c>
      <x:c r="K25" s="12" t="str">
        <x:v>Catalog coverage only; no coded owner outcome sample.</x:v>
      </x:c>
      <x:c r="L25" s="12" t="str">
        <x:v>No comparative reliability inference.</x:v>
      </x:c>
      <x:c r="M25" s="12" t="str"/>
    </x:row>
    <x:row r="26" ht="42" customHeight="1">
      <x:c r="A26" s="12" t="str">
        <x:v>Snapmaker</x:v>
      </x:c>
      <x:c r="B26" s="12" t="str">
        <x:v>INSUFFICIENT DATA</x:v>
      </x:c>
      <x:c r="C26" s="12" t="str">
        <x:v>INSUFFICIENT DATA</x:v>
      </x:c>
      <x:c r="D26" s="12" t="str">
        <x:v>INSUFFICIENT DATA</x:v>
      </x:c>
      <x:c r="E26" s="12" t="str">
        <x:v>INSUFFICIENT DATA</x:v>
      </x:c>
      <x:c r="F26" s="12" t="str">
        <x:v>INSUFFICIENT DATA</x:v>
      </x:c>
      <x:c r="G26" s="12" t="str">
        <x:v>INSUFFICIENT DATA</x:v>
      </x:c>
      <x:c r="H26" s="12" t="str">
        <x:v>INSUFFICIENT DATA</x:v>
      </x:c>
      <x:c r="I26" s="12" t="str">
        <x:v>Not estimable</x:v>
      </x:c>
      <x:c r="J26" s="12" t="str">
        <x:v>Insufficient for population ranking</x:v>
      </x:c>
      <x:c r="K26" s="12" t="str">
        <x:v>Model-specific worldwide shipment floor disclosed; no normalized U.S. outcomes.</x:v>
      </x:c>
      <x:c r="L26" s="12" t="str">
        <x:v>Worldwide shipments and selected testimonials do not identify U.S. incident incidence.</x:v>
      </x:c>
      <x:c r="M26" s="12" t="str">
        <x:v>C41</x:v>
      </x:c>
    </x:row>
    <x:row r="27" ht="42" customHeight="1">
      <x:c r="A27" s="12" t="str">
        <x:v>Sovol</x:v>
      </x:c>
      <x:c r="B27" s="12" t="str">
        <x:v>INSUFFICIENT DATA</x:v>
      </x:c>
      <x:c r="C27" s="12" t="str">
        <x:v>INSUFFICIENT DATA</x:v>
      </x:c>
      <x:c r="D27" s="12" t="str">
        <x:v>INSUFFICIENT DATA</x:v>
      </x:c>
      <x:c r="E27" s="12" t="str">
        <x:v>INSUFFICIENT DATA</x:v>
      </x:c>
      <x:c r="F27" s="12" t="str">
        <x:v>INSUFFICIENT DATA</x:v>
      </x:c>
      <x:c r="G27" s="12" t="str">
        <x:v>INSUFFICIENT DATA</x:v>
      </x:c>
      <x:c r="H27" s="12" t="str">
        <x:v>INSUFFICIENT DATA</x:v>
      </x:c>
      <x:c r="I27" s="12" t="str">
        <x:v>Not estimable</x:v>
      </x:c>
      <x:c r="J27" s="12" t="str">
        <x:v>Insufficient for population ranking</x:v>
      </x:c>
      <x:c r="K27" s="12" t="str">
        <x:v>Catalog coverage only; no coded owner outcome sample.</x:v>
      </x:c>
      <x:c r="L27" s="12" t="str">
        <x:v>No comparative reliability inference.</x:v>
      </x:c>
      <x:c r="M27" s="12" t="str"/>
    </x:row>
    <x:row r="28" ht="42" customHeight="1">
      <x:c r="A28" s="12" t="str">
        <x:v>Toybox</x:v>
      </x:c>
      <x:c r="B28" s="12" t="str">
        <x:v>INSUFFICIENT DATA</x:v>
      </x:c>
      <x:c r="C28" s="12" t="str">
        <x:v>INSUFFICIENT DATA</x:v>
      </x:c>
      <x:c r="D28" s="12" t="str">
        <x:v>INSUFFICIENT DATA</x:v>
      </x:c>
      <x:c r="E28" s="12" t="str">
        <x:v>INSUFFICIENT DATA</x:v>
      </x:c>
      <x:c r="F28" s="12" t="str">
        <x:v>INSUFFICIENT DATA</x:v>
      </x:c>
      <x:c r="G28" s="12" t="str">
        <x:v>INSUFFICIENT DATA</x:v>
      </x:c>
      <x:c r="H28" s="12" t="str">
        <x:v>INSUFFICIENT DATA</x:v>
      </x:c>
      <x:c r="I28" s="12" t="str">
        <x:v>Not estimable</x:v>
      </x:c>
      <x:c r="J28" s="12" t="str">
        <x:v>Insufficient for population ranking</x:v>
      </x:c>
      <x:c r="K28" s="12" t="str">
        <x:v>Catalog coverage only; no coded owner outcome sample.</x:v>
      </x:c>
      <x:c r="L28" s="12" t="str">
        <x:v>No comparative reliability inference.</x:v>
      </x:c>
      <x:c r="M28" s="12" t="str"/>
    </x:row>
    <x:row r="29" ht="42" customHeight="1">
      <x:c r="A29" s="12" t="str">
        <x:v>Tronxy</x:v>
      </x:c>
      <x:c r="B29" s="12" t="str">
        <x:v>INSUFFICIENT DATA</x:v>
      </x:c>
      <x:c r="C29" s="12" t="str">
        <x:v>INSUFFICIENT DATA</x:v>
      </x:c>
      <x:c r="D29" s="12" t="str">
        <x:v>INSUFFICIENT DATA</x:v>
      </x:c>
      <x:c r="E29" s="12" t="str">
        <x:v>INSUFFICIENT DATA</x:v>
      </x:c>
      <x:c r="F29" s="12" t="str">
        <x:v>INSUFFICIENT DATA</x:v>
      </x:c>
      <x:c r="G29" s="12" t="str">
        <x:v>INSUFFICIENT DATA</x:v>
      </x:c>
      <x:c r="H29" s="12" t="str">
        <x:v>INSUFFICIENT DATA</x:v>
      </x:c>
      <x:c r="I29" s="12" t="str">
        <x:v>Not estimable</x:v>
      </x:c>
      <x:c r="J29" s="12" t="str">
        <x:v>Insufficient for population ranking</x:v>
      </x:c>
      <x:c r="K29" s="12" t="str">
        <x:v>Catalog coverage only; no coded owner outcome sample.</x:v>
      </x:c>
      <x:c r="L29" s="12" t="str">
        <x:v>No comparative reliability inference.</x:v>
      </x:c>
      <x:c r="M29" s="12" t="str"/>
    </x:row>
    <x:row r="30" ht="42" customHeight="1">
      <x:c r="A30" s="12" t="str">
        <x:v>TwoTrees</x:v>
      </x:c>
      <x:c r="B30" s="12" t="str">
        <x:v>INSUFFICIENT DATA</x:v>
      </x:c>
      <x:c r="C30" s="12" t="str">
        <x:v>INSUFFICIENT DATA</x:v>
      </x:c>
      <x:c r="D30" s="12" t="str">
        <x:v>INSUFFICIENT DATA</x:v>
      </x:c>
      <x:c r="E30" s="12" t="str">
        <x:v>INSUFFICIENT DATA</x:v>
      </x:c>
      <x:c r="F30" s="12" t="str">
        <x:v>INSUFFICIENT DATA</x:v>
      </x:c>
      <x:c r="G30" s="12" t="str">
        <x:v>INSUFFICIENT DATA</x:v>
      </x:c>
      <x:c r="H30" s="12" t="str">
        <x:v>INSUFFICIENT DATA</x:v>
      </x:c>
      <x:c r="I30" s="12" t="str">
        <x:v>Not estimable</x:v>
      </x:c>
      <x:c r="J30" s="12" t="str">
        <x:v>Insufficient for population ranking</x:v>
      </x:c>
      <x:c r="K30" s="12" t="str">
        <x:v>Catalog coverage only; no coded owner outcome sample.</x:v>
      </x:c>
      <x:c r="L30" s="12" t="str">
        <x:v>No comparative reliability inference.</x:v>
      </x:c>
      <x:c r="M30" s="12" t="str"/>
    </x:row>
    <x:row r="31" ht="42" customHeight="1">
      <x:c r="A31" s="12" t="str">
        <x:v>UltiMaker</x:v>
      </x:c>
      <x:c r="B31" s="12" t="str">
        <x:v>INSUFFICIENT DATA</x:v>
      </x:c>
      <x:c r="C31" s="12" t="str">
        <x:v>INSUFFICIENT DATA</x:v>
      </x:c>
      <x:c r="D31" s="12" t="str">
        <x:v>INSUFFICIENT DATA</x:v>
      </x:c>
      <x:c r="E31" s="12" t="str">
        <x:v>INSUFFICIENT DATA</x:v>
      </x:c>
      <x:c r="F31" s="12" t="str">
        <x:v>INSUFFICIENT DATA</x:v>
      </x:c>
      <x:c r="G31" s="12" t="str">
        <x:v>INSUFFICIENT DATA</x:v>
      </x:c>
      <x:c r="H31" s="12" t="str">
        <x:v>INSUFFICIENT DATA</x:v>
      </x:c>
      <x:c r="I31" s="12" t="str">
        <x:v>Not estimable</x:v>
      </x:c>
      <x:c r="J31" s="12" t="str">
        <x:v>Insufficient for population ranking</x:v>
      </x:c>
      <x:c r="K31" s="12" t="str">
        <x:v>Catalog coverage only; no coded owner outcome sample.</x:v>
      </x:c>
      <x:c r="L31" s="12" t="str">
        <x:v>No comparative reliability inference.</x:v>
      </x:c>
      <x:c r="M31" s="12" t="str"/>
    </x:row>
    <x:row r="32" ht="42" customHeight="1">
      <x:c r="A32" s="12" t="str">
        <x:v>Uniformation</x:v>
      </x:c>
      <x:c r="B32" s="12" t="str">
        <x:v>INSUFFICIENT DATA</x:v>
      </x:c>
      <x:c r="C32" s="12" t="str">
        <x:v>INSUFFICIENT DATA</x:v>
      </x:c>
      <x:c r="D32" s="12" t="str">
        <x:v>INSUFFICIENT DATA</x:v>
      </x:c>
      <x:c r="E32" s="12" t="str">
        <x:v>INSUFFICIENT DATA</x:v>
      </x:c>
      <x:c r="F32" s="12" t="str">
        <x:v>INSUFFICIENT DATA</x:v>
      </x:c>
      <x:c r="G32" s="12" t="str">
        <x:v>INSUFFICIENT DATA</x:v>
      </x:c>
      <x:c r="H32" s="12" t="str">
        <x:v>INSUFFICIENT DATA</x:v>
      </x:c>
      <x:c r="I32" s="12" t="str">
        <x:v>Not estimable</x:v>
      </x:c>
      <x:c r="J32" s="12" t="str">
        <x:v>Insufficient for population ranking</x:v>
      </x:c>
      <x:c r="K32" s="12" t="str">
        <x:v>Legacy support policy observed; no representative outcomes.</x:v>
      </x:c>
      <x:c r="L32" s="12" t="str">
        <x:v>Policy is not measured service performance</x:v>
      </x:c>
      <x:c r="M32" s="12" t="str">
        <x:v>R06</x:v>
      </x:c>
    </x:row>
  </x:sheetData>
  <x:pageMargins left="0.7" right="0.7" top="0.75" bottom="0.75" header="0.3" footer="0.3"/>
  <x:tableParts count="1">
    <x:tablePart xmlns:r="http://schemas.openxmlformats.org/officeDocument/2006/relationships" r:id="R5ba48045cdcb44a1"/>
  </x:tableParts>
</x:worksheet>
</file>

<file path=xl/worksheets/sheet7.xml><?xml version="1.0" encoding="utf-8"?>
<x:worksheet xmlns:x="http://schemas.openxmlformats.org/spreadsheetml/2006/main">
  <x:sheetViews>
    <x:sheetView showGridLines="0" workbookViewId="0"/>
  </x:sheetViews>
  <x:sheetFormatPr defaultRowHeight="15"/>
  <x:cols>
    <x:col min="1" max="1" width="24" hidden="0" customWidth="1"/>
    <x:col min="2" max="2" width="22" hidden="0" customWidth="1"/>
    <x:col min="3" max="3" width="22" hidden="0" customWidth="1"/>
    <x:col min="4" max="4" width="24" hidden="0" customWidth="1"/>
    <x:col min="5" max="5" width="24" hidden="0" customWidth="1"/>
    <x:col min="6" max="6" width="24" hidden="0" customWidth="1"/>
  </x:cols>
  <x:sheetData>
    <x:row r="1" ht="30" customHeight="1">
      <x:c r="A1" s="26" t="str">
        <x:v>ADVERTISED PRICE BANDS | LISTING COUNTS, NOT RELIABILITY RANKS</x:v>
      </x:c>
      <x:c r="B1" s="26"/>
      <x:c r="C1" s="26"/>
      <x:c r="D1" s="26"/>
      <x:c r="E1" s="26"/>
      <x:c r="F1" s="26"/>
    </x:row>
    <x:row r="2" ht="30" customHeight="1">
      <x:c r="A2" s="26"/>
      <x:c r="B2" s="26"/>
      <x:c r="C2" s="26"/>
      <x:c r="D2" s="26"/>
      <x:c r="E2" s="26"/>
      <x:c r="F2" s="26"/>
    </x:row>
    <x:row r="3" ht="30" customHeight="1">
      <x:c r="A3" s="22"/>
      <x:c r="B3" s="22"/>
      <x:c r="C3" s="22"/>
      <x:c r="D3" s="22"/>
      <x:c r="E3" s="22"/>
      <x:c r="F3" s="22"/>
    </x:row>
    <x:row r="4" ht="42" customHeight="1">
      <x:c r="A4" s="24" t="str">
        <x:v>Band</x:v>
      </x:c>
      <x:c r="B4" s="24" t="str">
        <x:v>FDM/FFF listings</x:v>
      </x:c>
      <x:c r="C4" s="24" t="str">
        <x:v>Resin listings</x:v>
      </x:c>
      <x:c r="D4" s="24" t="str">
        <x:v>Lower bound USD</x:v>
      </x:c>
      <x:c r="E4" s="24" t="str">
        <x:v>Upper bound exclusive</x:v>
      </x:c>
      <x:c r="F4" s="24" t="str">
        <x:v>Ranking result</x:v>
      </x:c>
    </x:row>
    <x:row r="5" ht="30" customHeight="1">
      <x:c r="A5" s="22" t="str">
        <x:v>Under $300</x:v>
      </x:c>
      <x:c r="B5" s="22" t="n">
        <x:f>COUNTIFS('Market census'!$G$2:$G$155,1,'Market census'!$E$2:$E$155,"FDM/FFF",'Market census'!$H$2:$H$155,"&gt;="&amp;D5,'Market census'!$H$2:$H$155,"&lt;"&amp;E5)</x:f>
        <x:v>22</x:v>
      </x:c>
      <x:c r="C5" s="22" t="n">
        <x:f>COUNTIFS('Market census'!$G$2:$G$155,1,'Market census'!$E$2:$E$155,"Resin",'Market census'!$H$2:$H$155,"&gt;="&amp;D5,'Market census'!$H$2:$H$155,"&lt;"&amp;E5)</x:f>
        <x:v>9</x:v>
      </x:c>
      <x:c r="D5" s="22" t="n">
        <x:v>0</x:v>
      </x:c>
      <x:c r="E5" s="22" t="n">
        <x:v>300</x:v>
      </x:c>
      <x:c r="F5" s="22" t="str">
        <x:v>INSUFFICIENT DATA</x:v>
      </x:c>
    </x:row>
    <x:row r="6" ht="30" customHeight="1">
      <x:c r="A6" s="22" t="str">
        <x:v>$300-$499</x:v>
      </x:c>
      <x:c r="B6" s="22" t="n">
        <x:f>COUNTIFS('Market census'!$G$2:$G$155,1,'Market census'!$E$2:$E$155,"FDM/FFF",'Market census'!$H$2:$H$155,"&gt;="&amp;D6,'Market census'!$H$2:$H$155,"&lt;"&amp;E6)</x:f>
        <x:v>16</x:v>
      </x:c>
      <x:c r="C6" s="22" t="n">
        <x:f>COUNTIFS('Market census'!$G$2:$G$155,1,'Market census'!$E$2:$E$155,"Resin",'Market census'!$H$2:$H$155,"&gt;="&amp;D6,'Market census'!$H$2:$H$155,"&lt;"&amp;E6)</x:f>
        <x:v>6</x:v>
      </x:c>
      <x:c r="D6" s="22" t="n">
        <x:v>300</x:v>
      </x:c>
      <x:c r="E6" s="22" t="n">
        <x:v>500</x:v>
      </x:c>
      <x:c r="F6" s="22" t="str">
        <x:v>INSUFFICIENT DATA</x:v>
      </x:c>
    </x:row>
    <x:row r="7" ht="30" customHeight="1">
      <x:c r="A7" s="22" t="str">
        <x:v>$500-$749</x:v>
      </x:c>
      <x:c r="B7" s="22" t="n">
        <x:f>COUNTIFS('Market census'!$G$2:$G$155,1,'Market census'!$E$2:$E$155,"FDM/FFF",'Market census'!$H$2:$H$155,"&gt;="&amp;D7,'Market census'!$H$2:$H$155,"&lt;"&amp;E7)</x:f>
        <x:v>8</x:v>
      </x:c>
      <x:c r="C7" s="22" t="n">
        <x:f>COUNTIFS('Market census'!$G$2:$G$155,1,'Market census'!$E$2:$E$155,"Resin",'Market census'!$H$2:$H$155,"&gt;="&amp;D7,'Market census'!$H$2:$H$155,"&lt;"&amp;E7)</x:f>
        <x:v>3</x:v>
      </x:c>
      <x:c r="D7" s="22" t="n">
        <x:v>500</x:v>
      </x:c>
      <x:c r="E7" s="22" t="n">
        <x:v>750</x:v>
      </x:c>
      <x:c r="F7" s="22" t="str">
        <x:v>INSUFFICIENT DATA</x:v>
      </x:c>
    </x:row>
    <x:row r="8" ht="30" customHeight="1">
      <x:c r="A8" s="22" t="str">
        <x:v>$750-$999</x:v>
      </x:c>
      <x:c r="B8" s="22" t="n">
        <x:f>COUNTIFS('Market census'!$G$2:$G$155,1,'Market census'!$E$2:$E$155,"FDM/FFF",'Market census'!$H$2:$H$155,"&gt;="&amp;D8,'Market census'!$H$2:$H$155,"&lt;"&amp;E8)</x:f>
        <x:v>6</x:v>
      </x:c>
      <x:c r="C8" s="22" t="n">
        <x:f>COUNTIFS('Market census'!$G$2:$G$155,1,'Market census'!$E$2:$E$155,"Resin",'Market census'!$H$2:$H$155,"&gt;="&amp;D8,'Market census'!$H$2:$H$155,"&lt;"&amp;E8)</x:f>
        <x:v>2</x:v>
      </x:c>
      <x:c r="D8" s="22" t="n">
        <x:v>750</x:v>
      </x:c>
      <x:c r="E8" s="22" t="n">
        <x:v>1000</x:v>
      </x:c>
      <x:c r="F8" s="22" t="str">
        <x:v>INSUFFICIENT DATA</x:v>
      </x:c>
    </x:row>
    <x:row r="9" ht="30" customHeight="1">
      <x:c r="A9" s="22" t="str">
        <x:v>$1,000-$1,499</x:v>
      </x:c>
      <x:c r="B9" s="22" t="n">
        <x:f>COUNTIFS('Market census'!$G$2:$G$155,1,'Market census'!$E$2:$E$155,"FDM/FFF",'Market census'!$H$2:$H$155,"&gt;="&amp;D9,'Market census'!$H$2:$H$155,"&lt;"&amp;E9)</x:f>
        <x:v>8</x:v>
      </x:c>
      <x:c r="C9" s="22" t="n">
        <x:f>COUNTIFS('Market census'!$G$2:$G$155,1,'Market census'!$E$2:$E$155,"Resin",'Market census'!$H$2:$H$155,"&gt;="&amp;D9,'Market census'!$H$2:$H$155,"&lt;"&amp;E9)</x:f>
        <x:v>2</x:v>
      </x:c>
      <x:c r="D9" s="22" t="n">
        <x:v>1000</x:v>
      </x:c>
      <x:c r="E9" s="22" t="n">
        <x:v>1500</x:v>
      </x:c>
      <x:c r="F9" s="22" t="str">
        <x:v>INSUFFICIENT DATA</x:v>
      </x:c>
    </x:row>
    <x:row r="10" ht="30" customHeight="1">
      <x:c r="A10" s="22" t="str">
        <x:v>$1,500-$2,499</x:v>
      </x:c>
      <x:c r="B10" s="22" t="n">
        <x:f>COUNTIFS('Market census'!$G$2:$G$155,1,'Market census'!$E$2:$E$155,"FDM/FFF",'Market census'!$H$2:$H$155,"&gt;="&amp;D10,'Market census'!$H$2:$H$155,"&lt;"&amp;E10)</x:f>
        <x:v>8</x:v>
      </x:c>
      <x:c r="C10" s="22" t="n">
        <x:f>COUNTIFS('Market census'!$G$2:$G$155,1,'Market census'!$E$2:$E$155,"Resin",'Market census'!$H$2:$H$155,"&gt;="&amp;D10,'Market census'!$H$2:$H$155,"&lt;"&amp;E10)</x:f>
        <x:v>3</x:v>
      </x:c>
      <x:c r="D10" s="22" t="n">
        <x:v>1500</x:v>
      </x:c>
      <x:c r="E10" s="22" t="n">
        <x:v>2500</x:v>
      </x:c>
      <x:c r="F10" s="22" t="str">
        <x:v>INSUFFICIENT DATA</x:v>
      </x:c>
    </x:row>
    <x:row r="11" ht="30" customHeight="1">
      <x:c r="A11" s="22" t="str">
        <x:v>$2,500-$5,000</x:v>
      </x:c>
      <x:c r="B11" s="22" t="n">
        <x:f>COUNTIFS('Market census'!$G$2:$G$155,1,'Market census'!$E$2:$E$155,"FDM/FFF",'Market census'!$H$2:$H$155,"&gt;="&amp;D11,'Market census'!$H$2:$H$155,"&lt;"&amp;E11)</x:f>
        <x:v>2</x:v>
      </x:c>
      <x:c r="C11" s="22" t="n">
        <x:f>COUNTIFS('Market census'!$G$2:$G$155,1,'Market census'!$E$2:$E$155,"Resin",'Market census'!$H$2:$H$155,"&gt;="&amp;D11,'Market census'!$H$2:$H$155,"&lt;"&amp;E11)</x:f>
        <x:v>2</x:v>
      </x:c>
      <x:c r="D11" s="22" t="n">
        <x:v>2500</x:v>
      </x:c>
      <x:c r="E11" s="22" t="n">
        <x:v>5000.01</x:v>
      </x:c>
      <x:c r="F11" s="22" t="str">
        <x:v>INSUFFICIENT DATA</x:v>
      </x:c>
    </x:row>
    <x:row r="12" ht="30" customHeight="1">
      <x:c r="A12" s="22"/>
      <x:c r="B12" s="22"/>
      <x:c r="C12" s="22"/>
      <x:c r="D12" s="22"/>
      <x:c r="E12" s="22"/>
      <x:c r="F12" s="22"/>
    </x:row>
    <x:row r="13" ht="30" customHeight="1">
      <x:c r="A13" s="22" t="str">
        <x:v>Counts include only the provisional new-listing flag = 1. They count each hardware model once at the labeled configuration price. Kit, bare and Combo configurations can fall into different bands; this is a census view, not a matched performance comparison. The last upper bound includes exactly $5,000.</x:v>
      </x:c>
      <x:c r="B13" s="22"/>
      <x:c r="C13" s="22"/>
      <x:c r="D13" s="22"/>
      <x:c r="E13" s="22"/>
      <x:c r="F13" s="22"/>
    </x:row>
    <x:row r="14" ht="30" customHeight="1">
      <x:c r="A14" s="22"/>
      <x:c r="B14" s="22"/>
      <x:c r="C14" s="22"/>
      <x:c r="D14" s="22"/>
      <x:c r="E14" s="22"/>
      <x:c r="F14" s="22"/>
    </x:row>
    <x:row r="15" ht="30" customHeight="1">
      <x:c r="A15" s="22"/>
      <x:c r="B15" s="22"/>
      <x:c r="C15" s="22"/>
      <x:c r="D15" s="22"/>
      <x:c r="E15" s="22"/>
      <x:c r="F15" s="22"/>
    </x:row>
    <x:row r="16" ht="30" customHeight="1">
      <x:c r="A16" s="22"/>
      <x:c r="B16" s="22"/>
      <x:c r="C16" s="22"/>
      <x:c r="D16" s="22"/>
      <x:c r="E16" s="22"/>
      <x:c r="F16" s="22"/>
    </x:row>
    <x:row r="17" ht="30" customHeight="1">
      <x:c r="A17" s="22"/>
      <x:c r="B17" s="22"/>
      <x:c r="C17" s="22"/>
      <x:c r="D17" s="22"/>
      <x:c r="E17" s="22"/>
      <x:c r="F17" s="22"/>
    </x:row>
    <x:row r="18" ht="30" customHeight="1">
      <x:c r="A18" s="22" t="str">
        <x:v>Price history was not reconstructed, so average purchase prices are blank. Products with unresolved regional/variant offers, presales, sold-out listings and scope-boundary systems are excluded from these counts.</x:v>
      </x:c>
      <x:c r="B18" s="22"/>
      <x:c r="C18" s="22"/>
      <x:c r="D18" s="22"/>
      <x:c r="E18" s="22"/>
      <x:c r="F18" s="22"/>
    </x:row>
    <x:row r="19" ht="30" customHeight="1">
      <x:c r="A19" s="22"/>
      <x:c r="B19" s="22"/>
      <x:c r="C19" s="22"/>
      <x:c r="D19" s="22"/>
      <x:c r="E19" s="22"/>
      <x:c r="F19" s="22"/>
    </x:row>
    <x:row r="20" ht="30" customHeight="1">
      <x:c r="A20" s="22"/>
      <x:c r="B20" s="22"/>
      <x:c r="C20" s="22"/>
      <x:c r="D20" s="22"/>
      <x:c r="E20" s="22"/>
      <x:c r="F20" s="22"/>
    </x:row>
  </x:sheetData>
  <x:mergeCells>
    <x:mergeCell ref="A1:F2"/>
    <x:mergeCell ref="A13:F16"/>
    <x:mergeCell ref="A18:F20"/>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39"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s>
  <x:sheetData>
    <x:row r="1" ht="32" customHeight="1">
      <x:c r="A1" s="27" t="str">
        <x:v>ILLUSTRATIVE NORMALIZATION | HYPOTHETICAL, NOT PRINTER DATA</x:v>
      </x:c>
      <x:c r="B1" s="27"/>
      <x:c r="C1" s="27"/>
      <x:c r="D1" s="27"/>
      <x:c r="E1" s="27"/>
      <x:c r="F1" s="27"/>
      <x:c r="G1" s="27"/>
    </x:row>
    <x:row r="2" ht="30" customHeight="1">
      <x:c r="A2" s="22"/>
      <x:c r="B2" s="22"/>
      <x:c r="C2" s="22"/>
      <x:c r="D2" s="22"/>
      <x:c r="E2" s="22"/>
      <x:c r="F2" s="22"/>
      <x:c r="G2" s="22"/>
    </x:row>
    <x:row r="3" ht="30" customHeight="1">
      <x:c r="A3" s="22" t="str">
        <x:v>Input / result</x:v>
      </x:c>
      <x:c r="B3" s="22" t="str">
        <x:v>Printer A</x:v>
      </x:c>
      <x:c r="C3" s="22" t="str">
        <x:v>Printer B</x:v>
      </x:c>
      <x:c r="D3" s="22" t="str">
        <x:v>Meaning</x:v>
      </x:c>
      <x:c r="E3" s="22"/>
      <x:c r="F3" s="22"/>
      <x:c r="G3" s="22"/>
    </x:row>
    <x:row r="4" ht="30" customHeight="1">
      <x:c r="A4" s="22" t="str">
        <x:v>Independent complaints</x:v>
      </x:c>
      <x:c r="B4" s="22" t="n">
        <x:v>500</x:v>
      </x:c>
      <x:c r="C4" s="22" t="n">
        <x:v>100</x:v>
      </x:c>
      <x:c r="D4" s="22" t="str">
        <x:v>Hypothetical inputs</x:v>
      </x:c>
      <x:c r="E4" s="22"/>
      <x:c r="F4" s="22"/>
      <x:c r="G4" s="22"/>
    </x:row>
    <x:row r="5" ht="30" customHeight="1">
      <x:c r="A5" s="22" t="str">
        <x:v>Installed units</x:v>
      </x:c>
      <x:c r="B5" s="22" t="n">
        <x:v>500000</x:v>
      </x:c>
      <x:c r="C5" s="22" t="n">
        <x:v>5000</x:v>
      </x:c>
      <x:c r="D5" s="22" t="str">
        <x:v>Hypothetical inputs</x:v>
      </x:c>
      <x:c r="E5" s="22"/>
      <x:c r="F5" s="22"/>
      <x:c r="G5" s="22"/>
    </x:row>
    <x:row r="6" ht="30" customHeight="1">
      <x:c r="A6" s="22" t="str">
        <x:v>Reports per 10,000 units</x:v>
      </x:c>
      <x:c r="B6" s="22" t="n">
        <x:f>B4/B5*10000</x:f>
        <x:v>10</x:v>
      </x:c>
      <x:c r="C6" s="22" t="n">
        <x:f>C4/C5*10000</x:f>
        <x:v>200</x:v>
      </x:c>
      <x:c r="D6" s="22" t="str">
        <x:v>Not a literal failure rate</x:v>
      </x:c>
      <x:c r="E6" s="22"/>
      <x:c r="F6" s="22"/>
      <x:c r="G6" s="22"/>
    </x:row>
    <x:row r="7" ht="30" customHeight="1">
      <x:c r="A7" s="22"/>
      <x:c r="B7" s="22"/>
      <x:c r="C7" s="22"/>
      <x:c r="D7" s="22"/>
      <x:c r="E7" s="22"/>
      <x:c r="F7" s="22"/>
      <x:c r="G7" s="22"/>
    </x:row>
    <x:row r="8" ht="60" customHeight="1">
      <x:c r="A8" s="22" t="str">
        <x:v>Relative reporting probability A/B</x:v>
      </x:c>
      <x:c r="B8" s="22" t="str">
        <x:v>Observed rate ratio A/B</x:v>
      </x:c>
      <x:c r="C8" s="22" t="str">
        <x:v>Implied true issue ratio A/B</x:v>
      </x:c>
      <x:c r="D8" s="22" t="str">
        <x:v>Interpretation</x:v>
      </x:c>
      <x:c r="E8" s="22"/>
      <x:c r="F8" s="22"/>
      <x:c r="G8" s="22"/>
    </x:row>
    <x:row r="9" ht="30" customHeight="1">
      <x:c r="A9" s="28" t="n">
        <x:v>0.01</x:v>
      </x:c>
      <x:c r="B9" s="28" t="n">
        <x:f>$B$6/$C$6</x:f>
        <x:v>0.05</x:v>
      </x:c>
      <x:c r="C9" s="28" t="n">
        <x:f>B9/A9</x:f>
        <x:v>5</x:v>
      </x:c>
      <x:c r="D9" s="22" t="str">
        <x:v>A can be worse despite fewer normalized reports</x:v>
      </x:c>
      <x:c r="E9" s="22"/>
      <x:c r="F9" s="22"/>
      <x:c r="G9" s="22"/>
    </x:row>
    <x:row r="10" ht="30" customHeight="1">
      <x:c r="A10" s="28" t="n">
        <x:v>0.05</x:v>
      </x:c>
      <x:c r="B10" s="28" t="n">
        <x:f>$B$6/$C$6</x:f>
        <x:v>0.05</x:v>
      </x:c>
      <x:c r="C10" s="28" t="n">
        <x:f>B10/A10</x:f>
        <x:v>1</x:v>
      </x:c>
      <x:c r="D10" s="22" t="str">
        <x:v>Equal implied incidence</x:v>
      </x:c>
      <x:c r="E10" s="22"/>
      <x:c r="F10" s="22"/>
      <x:c r="G10" s="22"/>
    </x:row>
    <x:row r="11" ht="30" customHeight="1">
      <x:c r="A11" s="28" t="n">
        <x:v>0.1</x:v>
      </x:c>
      <x:c r="B11" s="28" t="n">
        <x:f>$B$6/$C$6</x:f>
        <x:v>0.05</x:v>
      </x:c>
      <x:c r="C11" s="28" t="n">
        <x:f>B11/A11</x:f>
        <x:v>0.5</x:v>
      </x:c>
      <x:c r="D11" s="22" t="str">
        <x:v>A has lower implied incidence</x:v>
      </x:c>
      <x:c r="E11" s="22"/>
      <x:c r="F11" s="22"/>
      <x:c r="G11" s="22"/>
    </x:row>
    <x:row r="12" ht="30" customHeight="1">
      <x:c r="A12" s="28" t="n">
        <x:v>1</x:v>
      </x:c>
      <x:c r="B12" s="28" t="n">
        <x:f>$B$6/$C$6</x:f>
        <x:v>0.05</x:v>
      </x:c>
      <x:c r="C12" s="28" t="n">
        <x:f>B12/A12</x:f>
        <x:v>0.05</x:v>
      </x:c>
      <x:c r="D12" s="22" t="str">
        <x:v>A has lower implied incidence</x:v>
      </x:c>
      <x:c r="E12" s="22"/>
      <x:c r="F12" s="22"/>
      <x:c r="G12" s="22"/>
    </x:row>
    <x:row r="13" ht="30" customHeight="1">
      <x:c r="A13" s="28" t="n">
        <x:v>10</x:v>
      </x:c>
      <x:c r="B13" s="28" t="n">
        <x:f>$B$6/$C$6</x:f>
        <x:v>0.05</x:v>
      </x:c>
      <x:c r="C13" s="28" t="n">
        <x:f>B13/A13</x:f>
        <x:v>0.005</x:v>
      </x:c>
      <x:c r="D13" s="22" t="str">
        <x:v>A has lower implied incidence</x:v>
      </x:c>
      <x:c r="E13" s="22"/>
      <x:c r="F13" s="22"/>
      <x:c r="G13" s="22"/>
    </x:row>
    <x:row r="14" ht="30" customHeight="1">
      <x:c r="A14" s="22"/>
      <x:c r="B14" s="22"/>
      <x:c r="C14" s="22"/>
      <x:c r="D14" s="22"/>
      <x:c r="E14" s="22"/>
      <x:c r="F14" s="22"/>
      <x:c r="G14" s="22"/>
    </x:row>
    <x:row r="15" ht="30" customHeight="1">
      <x:c r="A15" s="22" t="str">
        <x:v>Observed counts identify exposure x event incidence x posting probability x search capture. Even a known installed base cannot separate incidence from reporting without additional information. The hypothetical ordering reverses when A owners are sufficiently less likely to report.</x:v>
      </x:c>
      <x:c r="B15" s="22"/>
      <x:c r="C15" s="22"/>
      <x:c r="D15" s="22"/>
      <x:c r="E15" s="22"/>
      <x:c r="F15" s="22"/>
      <x:c r="G15" s="22"/>
    </x:row>
    <x:row r="16" ht="30" customHeight="1">
      <x:c r="A16" s="22"/>
      <x:c r="B16" s="22"/>
      <x:c r="C16" s="22"/>
      <x:c r="D16" s="22"/>
      <x:c r="E16" s="22"/>
      <x:c r="F16" s="22"/>
      <x:c r="G16" s="22"/>
    </x:row>
    <x:row r="17" ht="30" customHeight="1">
      <x:c r="A17" s="22"/>
      <x:c r="B17" s="22"/>
      <x:c r="C17" s="22"/>
      <x:c r="D17" s="22"/>
      <x:c r="E17" s="22"/>
      <x:c r="F17" s="22"/>
      <x:c r="G17" s="22"/>
    </x:row>
    <x:row r="18" ht="30" customHeight="1">
      <x:c r="A18" s="22"/>
      <x:c r="B18" s="22"/>
      <x:c r="C18" s="22"/>
      <x:c r="D18" s="22"/>
      <x:c r="E18" s="22"/>
      <x:c r="F18" s="22"/>
      <x:c r="G18" s="22"/>
    </x:row>
    <x:row r="19" ht="32" customHeight="1">
      <x:c r="A19" s="27" t="str">
        <x:v>ACTUAL LEDGER CODING SENSITIVITY | ALL GEOGRAPHIES, NO RANKS</x:v>
      </x:c>
      <x:c r="B19" s="27"/>
      <x:c r="C19" s="27"/>
      <x:c r="D19" s="27"/>
      <x:c r="E19" s="27"/>
      <x:c r="F19" s="27"/>
      <x:c r="G19" s="27"/>
    </x:row>
    <x:row r="20" ht="30" customHeight="1">
      <x:c r="A20" s="22"/>
      <x:c r="B20" s="22"/>
      <x:c r="C20" s="22"/>
      <x:c r="D20" s="22"/>
      <x:c r="E20" s="22"/>
      <x:c r="F20" s="22"/>
      <x:c r="G20" s="22"/>
    </x:row>
    <x:row r="21" ht="58" customHeight="1">
      <x:c r="A21" s="22" t="str">
        <x:v>Coding rule</x:v>
      </x:c>
      <x:c r="B21" s="22" t="str">
        <x:v>Episode count</x:v>
      </x:c>
      <x:c r="C21" s="22" t="str">
        <x:v>Meaning</x:v>
      </x:c>
      <x:c r="D21" s="22" t="str"/>
      <x:c r="E21" s="22"/>
      <x:c r="F21" s="22"/>
      <x:c r="G21" s="22"/>
    </x:row>
    <x:row r="22" ht="58" customHeight="1">
      <x:c r="A22" s="22" t="str">
        <x:v>Strong owner + machine attribution</x:v>
      </x:c>
      <x:c r="B22" s="22" t="n">
        <x:f>SUM('Owner evidence'!$U$2:$U$29)</x:f>
        <x:v>6</x:v>
      </x:c>
      <x:c r="C22" s="22" t="str">
        <x:v>Primary case count only</x:v>
      </x:c>
      <x:c r="D22" s="22" t="str"/>
      <x:c r="E22" s="22"/>
      <x:c r="F22" s="22"/>
      <x:c r="G22" s="22"/>
    </x:row>
    <x:row r="23" ht="58" customHeight="1">
      <x:c r="A23" s="22" t="str">
        <x:v>Add ambiguous cases (strong owners)</x:v>
      </x:c>
      <x:c r="B23" s="22" t="n">
        <x:f>SUM('Owner evidence'!$V$2:$V$29)</x:f>
        <x:v>18</x:v>
      </x:c>
      <x:c r="C23" s="22" t="str">
        <x:v>Attribution sensitivity</x:v>
      </x:c>
      <x:c r="D23" s="22" t="str"/>
      <x:c r="E23" s="22"/>
      <x:c r="F23" s="22"/>
      <x:c r="G23" s="22"/>
    </x:row>
    <x:row r="24" ht="58" customHeight="1">
      <x:c r="A24" s="22" t="str">
        <x:v>Add probable owners; machine attribution</x:v>
      </x:c>
      <x:c r="B24" s="22" t="n">
        <x:f>SUM('Owner evidence'!$Q$2:$Q$29)</x:f>
        <x:v>7</x:v>
      </x:c>
      <x:c r="C24" s="22" t="str">
        <x:v>Ownership sensitivity</x:v>
      </x:c>
      <x:c r="D24" s="22" t="str"/>
      <x:c r="E24" s="22"/>
      <x:c r="F24" s="22"/>
      <x:c r="G24" s="22"/>
    </x:row>
    <x:row r="25" ht="58" customHeight="1">
      <x:c r="A25" s="22" t="str">
        <x:v>Strong U.S.-confirmed owner observations</x:v>
      </x:c>
      <x:c r="B25" s="22" t="n">
        <x:v>0</x:v>
      </x:c>
      <x:c r="C25" s="22" t="str">
        <x:v>No such geography-confirmed observations coded</x:v>
      </x:c>
      <x:c r="D25" s="22" t="str"/>
      <x:c r="E25" s="22"/>
      <x:c r="F25" s="22"/>
      <x:c r="G25" s="22"/>
    </x:row>
    <x:row r="26" ht="58" customHeight="1">
      <x:c r="A26" s="22"/>
      <x:c r="B26" s="22"/>
      <x:c r="C26" s="22"/>
      <x:c r="D26" s="22"/>
      <x:c r="E26" s="22"/>
      <x:c r="F26" s="22"/>
      <x:c r="G26" s="22"/>
    </x:row>
    <x:row r="27" ht="58" customHeight="1">
      <x:c r="A27" s="22" t="str">
        <x:v>Severity-weighted primary burden</x:v>
      </x:c>
      <x:c r="B27" s="22" t="str">
        <x:v>Lower</x:v>
      </x:c>
      <x:c r="C27" s="22" t="str">
        <x:v>Upper</x:v>
      </x:c>
      <x:c r="D27" s="22" t="str">
        <x:v>Meaning</x:v>
      </x:c>
      <x:c r="E27" s="22"/>
      <x:c r="F27" s="22"/>
      <x:c r="G27" s="22"/>
    </x:row>
    <x:row r="28" ht="58" customHeight="1">
      <x:c r="A28" s="22" t="str">
        <x:v>Weights 1, 2, 4, 8, 16</x:v>
      </x:c>
      <x:c r="B28" s="22" t="n">
        <x:f>SUM('Owner evidence'!$W$2:$W$29)</x:f>
        <x:v>44</x:v>
      </x:c>
      <x:c r="C28" s="22" t="n">
        <x:f>SUM('Owner evidence'!$X$2:$X$29)</x:f>
        <x:v>44</x:v>
      </x:c>
      <x:c r="D28" s="22" t="str">
        <x:v>Major-failure coding; planned refund is unconfirmed</x:v>
      </x:c>
      <x:c r="E28" s="22"/>
      <x:c r="F28" s="22"/>
      <x:c r="G28" s="22"/>
    </x:row>
    <x:row r="29" ht="58" customHeight="1">
      <x:c r="A29" s="22" t="str">
        <x:v>All weights = 1</x:v>
      </x:c>
      <x:c r="B29" s="22" t="n">
        <x:f>B22</x:f>
        <x:v>6</x:v>
      </x:c>
      <x:c r="C29" s="22" t="n">
        <x:f>B22</x:f>
        <x:v>6</x:v>
      </x:c>
      <x:c r="D29" s="22" t="str">
        <x:v>Unweighted primary count</x:v>
      </x:c>
      <x:c r="E29" s="22"/>
      <x:c r="F29" s="22"/>
      <x:c r="G29" s="22"/>
    </x:row>
    <x:row r="30" ht="30" customHeight="1">
      <x:c r="A30" s="22"/>
      <x:c r="B30" s="22"/>
      <x:c r="C30" s="22"/>
      <x:c r="D30" s="22"/>
      <x:c r="E30" s="22"/>
      <x:c r="F30" s="22"/>
      <x:c r="G30" s="22"/>
    </x:row>
    <x:row r="31" ht="30" customHeight="1">
      <x:c r="A31" s="22" t="str">
        <x:v>Severity weighting is a declared normative sensitivity, not a validated loss function. Level 5 can mean refund rather than safety; safety is a separate category. Coding changes counts substantially; they cannot produce a population ranking without exposure and a sampling model.</x:v>
      </x:c>
      <x:c r="B31" s="22"/>
      <x:c r="C31" s="22"/>
      <x:c r="D31" s="22"/>
      <x:c r="E31" s="22"/>
      <x:c r="F31" s="22"/>
      <x:c r="G31" s="22"/>
    </x:row>
    <x:row r="32" ht="30" customHeight="1">
      <x:c r="A32" s="22"/>
      <x:c r="B32" s="22"/>
      <x:c r="C32" s="22"/>
      <x:c r="D32" s="22"/>
      <x:c r="E32" s="22"/>
      <x:c r="F32" s="22"/>
      <x:c r="G32" s="22"/>
    </x:row>
    <x:row r="33" ht="30" customHeight="1">
      <x:c r="A33" s="22"/>
      <x:c r="B33" s="22"/>
      <x:c r="C33" s="22"/>
      <x:c r="D33" s="22"/>
      <x:c r="E33" s="22"/>
      <x:c r="F33" s="22"/>
      <x:c r="G33" s="22"/>
    </x:row>
    <x:row r="34" ht="30" customHeight="1">
      <x:c r="A34" s="22"/>
      <x:c r="B34" s="22"/>
      <x:c r="C34" s="22"/>
      <x:c r="D34" s="22"/>
      <x:c r="E34" s="22"/>
      <x:c r="F34" s="22"/>
      <x:c r="G34" s="22"/>
    </x:row>
    <x:row r="35" ht="32" customHeight="1">
      <x:c r="A35" s="27" t="str">
        <x:v>SMALL-SAMPLE PROTECTION | HYPOTHETICAL IID COHORT</x:v>
      </x:c>
      <x:c r="B35" s="27"/>
      <x:c r="C35" s="27"/>
      <x:c r="D35" s="27"/>
      <x:c r="E35" s="27"/>
      <x:c r="F35" s="27"/>
      <x:c r="G35" s="27"/>
    </x:row>
    <x:row r="36" ht="30" customHeight="1">
      <x:c r="A36" s="22"/>
      <x:c r="B36" s="22"/>
      <x:c r="C36" s="22"/>
      <x:c r="D36" s="22"/>
      <x:c r="E36" s="22"/>
      <x:c r="F36" s="22"/>
      <x:c r="G36" s="22"/>
    </x:row>
    <x:row r="37" ht="30" customHeight="1">
      <x:c r="A37" s="22" t="str">
        <x:v>Input / result</x:v>
      </x:c>
      <x:c r="B37" s="22" t="str">
        <x:v>Value</x:v>
      </x:c>
      <x:c r="C37" s="22" t="str">
        <x:v>Meaning</x:v>
      </x:c>
      <x:c r="D37" s="22"/>
      <x:c r="E37" s="22"/>
      <x:c r="F37" s="22"/>
      <x:c r="G37" s="22"/>
    </x:row>
    <x:row r="38" ht="30" customHeight="1">
      <x:c r="A38" s="22" t="str">
        <x:v>Failures in cohort</x:v>
      </x:c>
      <x:c r="B38" s="22" t="n">
        <x:v>0</x:v>
      </x:c>
      <x:c r="C38" s="22" t="str">
        <x:v>Illustration only</x:v>
      </x:c>
      <x:c r="D38" s="22"/>
      <x:c r="E38" s="22"/>
      <x:c r="F38" s="22"/>
      <x:c r="G38" s="22"/>
    </x:row>
    <x:row r="39" ht="30" customHeight="1">
      <x:c r="A39" s="22" t="str">
        <x:v>Independent machines</x:v>
      </x:c>
      <x:c r="B39" s="22" t="n">
        <x:v>5</x:v>
      </x:c>
      <x:c r="C39" s="22" t="str">
        <x:v>Not repeated prints</x:v>
      </x:c>
      <x:c r="D39" s="22"/>
      <x:c r="E39" s="22"/>
      <x:c r="F39" s="22"/>
      <x:c r="G39" s="22"/>
    </x:row>
    <x:row r="40" ht="30" customHeight="1">
      <x:c r="A40" s="22" t="str">
        <x:v>One-sided 95% upper risk bound</x:v>
      </x:c>
      <x:c r="B40" s="29" t="n">
        <x:f>1-POWER(0.05,1/B39)</x:f>
        <x:v>0.4507197283469412</x:v>
      </x:c>
      <x:c r="C40" s="22" t="str">
        <x:v>Exact binomial bound if machines are independent random draws</x:v>
      </x:c>
      <x:c r="D40" s="22"/>
      <x:c r="E40" s="22"/>
      <x:c r="F40" s="22"/>
      <x:c r="G40" s="22"/>
    </x:row>
    <x:row r="41" ht="30" customHeight="1">
      <x:c r="A41" s="22"/>
      <x:c r="B41" s="22"/>
      <x:c r="C41" s="22"/>
      <x:c r="D41" s="22"/>
      <x:c r="E41" s="22"/>
      <x:c r="F41" s="22"/>
      <x:c r="G41" s="22"/>
    </x:row>
    <x:row r="42" ht="30" customHeight="1">
      <x:c r="A42" s="22" t="str">
        <x:v>Zero failures among five machines still permits a large event probability over that study period. Independence, random sampling and a defined follow-up period are essential. This bound is a teaching example, not a Form 4 population estimate or a Bayesian credible interval.</x:v>
      </x:c>
      <x:c r="B42" s="22"/>
      <x:c r="C42" s="22"/>
      <x:c r="D42" s="22"/>
      <x:c r="E42" s="22"/>
      <x:c r="F42" s="22"/>
      <x:c r="G42" s="22"/>
    </x:row>
    <x:row r="43" ht="30" customHeight="1">
      <x:c r="A43" s="22"/>
      <x:c r="B43" s="22"/>
      <x:c r="C43" s="22"/>
      <x:c r="D43" s="22"/>
      <x:c r="E43" s="22"/>
      <x:c r="F43" s="22"/>
      <x:c r="G43" s="22"/>
    </x:row>
    <x:row r="44" ht="30" customHeight="1">
      <x:c r="A44" s="22"/>
      <x:c r="B44" s="22"/>
      <x:c r="C44" s="22"/>
      <x:c r="D44" s="22"/>
      <x:c r="E44" s="22"/>
      <x:c r="F44" s="22"/>
      <x:c r="G44" s="22"/>
    </x:row>
    <x:row r="45" ht="30" customHeight="1">
      <x:c r="A45" s="2"/>
      <x:c r="B45" s="2"/>
      <x:c r="C45" s="2"/>
      <x:c r="D45" s="2"/>
      <x:c r="E45" s="2"/>
      <x:c r="F45" s="2"/>
      <x:c r="G45" s="2"/>
    </x:row>
    <x:row r="46" ht="30" customHeight="1">
      <x:c r="A46" s="2"/>
      <x:c r="B46" s="2"/>
      <x:c r="C46" s="2"/>
      <x:c r="D46" s="2"/>
      <x:c r="E46" s="2"/>
      <x:c r="F46" s="2"/>
      <x:c r="G46" s="2"/>
    </x:row>
    <x:row r="47" ht="30" customHeight="1">
      <x:c r="A47" s="2"/>
      <x:c r="B47" s="2"/>
      <x:c r="C47" s="2"/>
      <x:c r="D47" s="2"/>
      <x:c r="E47" s="2"/>
      <x:c r="F47" s="2"/>
      <x:c r="G47" s="2"/>
    </x:row>
    <x:row r="48" ht="30" customHeight="1">
      <x:c r="A48" s="2"/>
      <x:c r="B48" s="2"/>
      <x:c r="C48" s="2"/>
      <x:c r="D48" s="2"/>
      <x:c r="E48" s="2"/>
      <x:c r="F48" s="2"/>
      <x:c r="G48" s="2"/>
    </x:row>
    <x:row r="49" ht="30" customHeight="1">
      <x:c r="A49" s="2"/>
      <x:c r="B49" s="2"/>
      <x:c r="C49" s="2"/>
      <x:c r="D49" s="2"/>
      <x:c r="E49" s="2"/>
      <x:c r="F49" s="2"/>
      <x:c r="G49" s="2"/>
    </x:row>
    <x:row r="50" ht="30" customHeight="1">
      <x:c r="A50" s="2"/>
      <x:c r="B50" s="2"/>
      <x:c r="C50" s="2"/>
      <x:c r="D50" s="2"/>
      <x:c r="E50" s="2"/>
      <x:c r="F50" s="2"/>
      <x:c r="G50" s="2"/>
    </x:row>
  </x:sheetData>
  <x:mergeCells>
    <x:mergeCell ref="A1:G1"/>
    <x:mergeCell ref="A15:G17"/>
    <x:mergeCell ref="A19:G19"/>
    <x:mergeCell ref="A31:G33"/>
    <x:mergeCell ref="A35:G35"/>
    <x:mergeCell ref="A42:G44"/>
  </x:mergeCells>
  <x:pageMargins left="0.7" right="0.7" top="0.75" bottom="0.75" header="0.3" footer="0.3"/>
</x:worksheet>
</file>

<file path=xl/worksheets/sheet9.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26" hidden="0" customWidth="1"/>
    <x:col min="2" max="2" width="110" hidden="0" customWidth="1"/>
    <x:col min="3" max="3" width="30" hidden="0" customWidth="1"/>
  </x:cols>
  <x:sheetData>
    <x:row r="1" ht="54" customHeight="1">
      <x:c r="A1" s="14" t="str">
        <x:v>Topic</x:v>
      </x:c>
      <x:c r="B1" s="14" t="str">
        <x:v>Rule / limitation</x:v>
      </x:c>
      <x:c r="C1" s="14" t="str">
        <x:v>Basis</x:v>
      </x:c>
    </x:row>
    <x:row r="2" ht="42" customHeight="1">
      <x:c r="A2" s="12" t="str">
        <x:v>Scope</x:v>
      </x:c>
      <x:c r="B2" s="12" t="str">
        <x:v>U.S. new consumer/prosumer FDM and resin, price &lt;= $5,000. Complete kits can qualify; bare frames and unresolved bills of materials cannot.</x:v>
      </x:c>
      <x:c r="C2" s="12" t="str">
        <x:v>Study protocol</x:v>
      </x:c>
    </x:row>
    <x:row r="3" ht="42" customHeight="1">
      <x:c r="A3" s="12" t="str">
        <x:v>Census status</x:v>
      </x:c>
      <x:c r="B3" s="12" t="str">
        <x:v>Provisional catalog enumeration. A new-listing flag is not a successful checkout or independent stock verification. Keep EOL, sold-out and presale entries visible.</x:v>
      </x:c>
      <x:c r="C3" s="12" t="str">
        <x:v>C01-C36</x:v>
      </x:c>
    </x:row>
    <x:row r="4" ht="42" customHeight="1">
      <x:c r="A4" s="12" t="str">
        <x:v>Current window</x:v>
      </x:c>
      <x:c r="B4" s="12" t="str">
        <x:v>2024-09-13 through 2026-09-13 inclusive. Dated reports can be tagged; undated hosted reviews cannot be assigned to this window.</x:v>
      </x:c>
      <x:c r="C4" s="12" t="str">
        <x:v>Study protocol</x:v>
      </x:c>
    </x:row>
    <x:row r="5" ht="42" customHeight="1">
      <x:c r="A5" s="12" t="str">
        <x:v>Lifetime window</x:v>
      </x:c>
      <x:c r="B5" s="12" t="str">
        <x:v>All retrievable historical evidence through the research date. This is not an exhaustive lifetime owner capture.</x:v>
      </x:c>
      <x:c r="C5" s="12" t="str">
        <x:v>Study protocol</x:v>
      </x:c>
    </x:row>
    <x:row r="6" ht="42" customHeight="1">
      <x:c r="A6" s="12" t="str">
        <x:v>Sampling actually done</x:v>
      </x:c>
      <x:c r="B6" s="12" t="str">
        <x:v>Purposive search for current catalogs, disclosures, recalls, long-term use and faults; no random frame or equal probability of observation. Selected narratives only, not exhaustive thread census.</x:v>
      </x:c>
      <x:c r="C6" s="12" t="str">
        <x:v>O01-O07; C16; C25</x:v>
      </x:c>
    </x:row>
    <x:row r="7" ht="42" customHeight="1">
      <x:c r="A7" s="12" t="str">
        <x:v>Access gaps</x:v>
      </x:c>
      <x:c r="B7" s="12" t="str">
        <x:v>Reddit originals not verified in attempted links; automated summaries excluded. No comprehensive Amazon/Micro Center review export, private Facebook/Discord, or video-comment/transcript coding.</x:v>
      </x:c>
      <x:c r="C7" s="12" t="str">
        <x:v>L01-L03</x:v>
      </x:c>
    </x:row>
    <x:row r="8" ht="53" customHeight="1">
      <x:c r="A8" s="12" t="str">
        <x:v>Deduplication</x:v>
      </x:c>
      <x:c r="B8" s="12" t="str">
        <x:v>One owner-model observation; machine episodes nested within owner. Follow-ups and quoted incidents consolidated. Counts are minimum coded posts/episodes; cross-site identity linkage remains unresolved.</x:v>
      </x:c>
      <x:c r="C8" s="12" t="str">
        <x:v>Owner evidence</x:v>
      </x:c>
    </x:row>
    <x:row r="9" ht="42" customHeight="1">
      <x:c r="A9" s="12" t="str">
        <x:v>Ownership</x:v>
      </x:c>
      <x:c r="B9" s="12" t="str">
        <x:v>Strong first-person operator narratives enter primary coding. Probable hosted-review owners enter sensitivity only. Unknown/non-owner claims are not counted as primary incidents.</x:v>
      </x:c>
      <x:c r="C9" s="12" t="str">
        <x:v>Owner evidence</x:v>
      </x:c>
    </x:row>
    <x:row r="10" ht="42" customHeight="1">
      <x:c r="A10" s="12" t="str">
        <x:v>Attribution</x:v>
      </x:c>
      <x:c r="B10" s="12" t="str">
        <x:v>Likely/probable machine cases enter primary coding; ambiguous cases only sensitivity. Material, settings, own damage, modifications and ordinary wear cannot automatically count as machine faults.</x:v>
      </x:c>
      <x:c r="C10" s="12" t="str">
        <x:v>Owner evidence</x:v>
      </x:c>
    </x:row>
    <x:row r="11" ht="53" customHeight="1">
      <x:c r="A11" s="12" t="str">
        <x:v>Severity</x:v>
      </x:c>
      <x:c r="B11" s="12" t="str">
        <x:v>1 annoyance; 2 adjustment/minor maintenance; 3 significant operational disruption; 4 major repair/unusable; 5 safety, repeated catastrophic outcome, replacement or refund. Weights 1/2/4/8/16 are illustrative policy choices.</x:v>
      </x:c>
      <x:c r="C11" s="12" t="str">
        <x:v>Study protocol</x:v>
      </x:c>
    </x:row>
    <x:row r="12" ht="53" customHeight="1">
      <x:c r="A12" s="12" t="str">
        <x:v>Severity allocation</x:v>
      </x:c>
      <x:c r="B12" s="12" t="str">
        <x:v>Owner-level maximum is not blindly multiplied across every episode. Both Jay_Hofkamp machines are coded level 4; the planned refund is unconfirmed. Form 4 has two level-4 optical repair episodes.</x:v>
      </x:c>
      <x:c r="C12" s="12" t="str">
        <x:v>O06; O07</x:v>
      </x:c>
    </x:row>
    <x:row r="13" ht="42" customHeight="1">
      <x:c r="A13" s="12" t="str">
        <x:v>Sales</x:v>
      </x:c>
      <x:c r="B13" s="12" t="str">
        <x:v>No current U.S. model/revision installed-base estimates were defensibly calibrated. Brand revenue/output, review counts and crowdfunding pledges are not interchangeable with model installations.</x:v>
      </x:c>
      <x:c r="C13" s="12" t="str">
        <x:v>R01; R02; R07; C06</x:v>
      </x:c>
    </x:row>
    <x:row r="14" ht="42" customHeight="1">
      <x:c r="A14" s="12" t="str">
        <x:v>Owner-years</x:v>
      </x:c>
      <x:c r="B14" s="12" t="str">
        <x:v>Sum active ownership time by unit or integrate installed active population over time. Printing hours are a different exposure. Units x age/2 requires uniform sales and no attrition; not applied.</x:v>
      </x:c>
      <x:c r="C14" s="12" t="str">
        <x:v>Study protocol</x:v>
      </x:c>
    </x:row>
    <x:row r="15" ht="42" customHeight="1">
      <x:c r="A15" s="12" t="str">
        <x:v>Candidate model</x:v>
      </x:c>
      <x:c r="B15" s="12" t="str">
        <x:v>Y ~ NegBin(E * lambda * rho * capture, dispersion). log(lambda) includes technology, brand, model, revision, calendar time, use and nonlinear price/complexity covariates. Proposed, not fitted.</x:v>
      </x:c>
      <x:c r="C15" s="12" t="str">
        <x:v>Method specification</x:v>
      </x:c>
    </x:row>
    <x:row r="16" ht="53" customHeight="1">
      <x:c r="A16" s="12" t="str">
        <x:v>Identification</x:v>
      </x:c>
      <x:c r="B16" s="12" t="str">
        <x:v>lambda is not separated from posting/capture propensity by online counts alone. Bayesian pooling cannot manufacture absent likelihood information. No priors or posteriors were fit to the case ledger.</x:v>
      </x:c>
      <x:c r="C16" s="12" t="str">
        <x:v>Algebra shown in PDF / Sensitivity</x:v>
      </x:c>
    </x:row>
    <x:row r="17" ht="53" customHeight="1">
      <x:c r="A17" s="12" t="str">
        <x:v>Uncertainty</x:v>
      </x:c>
      <x:c r="B17" s="12" t="str">
        <x:v>All population indices, credible intervals and rank probabilities unavailable. With identifiable data, jointly propagate exposure, incident coding, source capture, revision and owner-cluster uncertainty.</x:v>
      </x:c>
      <x:c r="C17" s="12" t="str">
        <x:v>Method specification</x:v>
      </x:c>
    </x:row>
    <x:row r="18" ht="53" customHeight="1">
      <x:c r="A18" s="12" t="str">
        <x:v>Rank gates</x:v>
      </x:c>
      <x:c r="B18" s="12" t="str">
        <x:v>Need a representative cohort or independently calibrated reporting model, matched U.S. exposure/revisions, and prespecified precision. Proposed preliminary floor: 100 owners, 100 owner-years and 3 source classes; not sufficient on its own.</x:v>
      </x:c>
      <x:c r="C18" s="12" t="str">
        <x:v>Proposed future protocol</x:v>
      </x:c>
    </x:row>
    <x:row r="19" ht="53" customHeight="1">
      <x:c r="A19" s="12" t="str">
        <x:v>Print Quality Index</x:v>
      </x:c>
      <x:c r="B19" s="12" t="str">
        <x:v>Separate FDM and resin dimensions. Proposed 80% ordinary-owner repeatable out-of-box results + 20% expert-tuned achievable quality. Use blind standardized parts and objective measurements; no scores assigned from comments.</x:v>
      </x:c>
      <x:c r="C19" s="12" t="str">
        <x:v>Proposed future protocol</x:v>
      </x:c>
    </x:row>
    <x:row r="20" ht="42" customHeight="1">
      <x:c r="A20" s="12" t="str">
        <x:v>Simple value</x:v>
      </x:c>
      <x:c r="B20" s="12" t="str">
        <x:v>Define S as standardized 12-month probability of no machine-caused significant issue. Simple index = 1000*S/typical paid price. It favors low prices and must not stand alone. Not calculable here.</x:v>
      </x:c>
      <x:c r="C20" s="12" t="str">
        <x:v>Proposed future protocol</x:v>
      </x:c>
    </x:row>
    <x:row r="21" ht="53" customHeight="1">
      <x:c r="A21" s="12" t="str">
        <x:v>Price adjusted value</x:v>
      </x:c>
      <x:c r="B21" s="12" t="str">
        <x:v>Residual expected log hazard at matched price/complexity minus model log hazard; higher is better. Fit within technology, adjust use and age, validate held out. Not a causal effect of price. Not calculable here.</x:v>
      </x:c>
      <x:c r="C21" s="12" t="str">
        <x:v>Proposed future protocol</x:v>
      </x:c>
    </x:row>
    <x:row r="22" ht="42" customHeight="1">
      <x:c r="A22" s="12" t="str">
        <x:v>Brand aggregation</x:v>
      </x:c>
      <x:c r="B22" s="12" t="str">
        <x:v>Exposure-weight model hazards within technology and standardize product/use mix. Do not average scores or combine resin and FDM on one uncalibrated scale.</x:v>
      </x:c>
      <x:c r="C22" s="12" t="str">
        <x:v>Proposed future protocol</x:v>
      </x:c>
    </x:row>
    <x:row r="23" ht="42" customHeight="1">
      <x:c r="A23" s="12" t="str">
        <x:v>Rank probabilities</x:v>
      </x:c>
      <x:c r="B23" s="12" t="str">
        <x:v>For each valid posterior draw, rank eligible model hazards and tally top/bottom quantiles; top 10% nests within top 25%, so all requested probabilities do not sum to one.</x:v>
      </x:c>
      <x:c r="C23" s="12" t="str">
        <x:v>Proposed future protocol</x:v>
      </x:c>
    </x:row>
    <x:row r="24" ht="53" customHeight="1">
      <x:c r="A24" s="12" t="str">
        <x:v>Reproducibility limits</x:v>
      </x:c>
      <x:c r="B24" s="12" t="str">
        <x:v>Source URLs, date, coding and spreadsheet formulas are provided. Search-engine coverage/ranking and dynamic pages are not frozen sampling frames; one analyst coded narratives, no inter-rater reliability measured.</x:v>
      </x:c>
      <x:c r="C24" s="12" t="str">
        <x:v>Study limitations</x:v>
      </x:c>
    </x:row>
  </x:sheetData>
  <x:pageMargins left="0.7" right="0.7" top="0.75" bottom="0.75" header="0.3" footer="0.3"/>
  <x:tableParts count="1">
    <x:tablePart xmlns:r="http://schemas.openxmlformats.org/officeDocument/2006/relationships" r:id="Rd2a9d5ded53949f3"/>
  </x:tableParts>
</x:worksheet>
</file>

<file path=xl/worksheets/sheet10.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13" hidden="0" customWidth="1"/>
    <x:col min="2" max="2" width="56" hidden="0" customWidth="1"/>
    <x:col min="3" max="3" width="35" hidden="0" customWidth="1"/>
    <x:col min="4" max="4" width="17" hidden="0" customWidth="1"/>
    <x:col min="5" max="5" width="90" hidden="0" customWidth="1"/>
    <x:col min="6" max="6" width="58" hidden="0" customWidth="1"/>
    <x:col min="7" max="7" width="70" hidden="0" customWidth="1"/>
  </x:cols>
  <x:sheetData>
    <x:row r="1" ht="54" customHeight="1">
      <x:c r="A1" s="14" t="str">
        <x:v>Source ID</x:v>
      </x:c>
      <x:c r="B1" s="14" t="str">
        <x:v>Source title</x:v>
      </x:c>
      <x:c r="C1" s="14" t="str">
        <x:v>Evidence class</x:v>
      </x:c>
      <x:c r="D1" s="14" t="str">
        <x:v>Accessed UTC</x:v>
      </x:c>
      <x:c r="E1" s="14" t="str">
        <x:v>Direct URL</x:v>
      </x:c>
      <x:c r="F1" s="14" t="str">
        <x:v>Use in study</x:v>
      </x:c>
      <x:c r="G1" s="14" t="str">
        <x:v>Interpretation limit</x:v>
      </x:c>
    </x:row>
    <x:row r="2" ht="42" customHeight="1">
      <x:c r="A2" s="12" t="str">
        <x:v>C01</x:v>
      </x:c>
      <x:c r="B2" s="12" t="str">
        <x:v>Bambu A series at MatterHackers</x:v>
      </x:c>
      <x:c r="C2" s="12" t="str">
        <x:v>Retailer catalog</x:v>
      </x:c>
      <x:c r="D2" s="12" t="str">
        <x:v>2026-09-13</x:v>
      </x:c>
      <x:c r="E2" s="12" t="str">
        <x:v>https://www.matterhackers.com/store/c/bambu-lab-3d-printers/bambu-lab-a-series</x:v>
      </x:c>
      <x:c r="F2" s="12" t="str">
        <x:v>Current listing and advertised price</x:v>
      </x:c>
      <x:c r="G2" s="12" t="str">
        <x:v>Snapshot; stock, checkout and transaction averages not independently verified</x:v>
      </x:c>
    </x:row>
    <x:row r="3" ht="42" customHeight="1">
      <x:c r="A3" s="12" t="str">
        <x:v>C02</x:v>
      </x:c>
      <x:c r="B3" s="12" t="str">
        <x:v>Bambu P series at MatterHackers</x:v>
      </x:c>
      <x:c r="C3" s="12" t="str">
        <x:v>Retailer catalog</x:v>
      </x:c>
      <x:c r="D3" s="12" t="str">
        <x:v>2026-09-13</x:v>
      </x:c>
      <x:c r="E3" s="12" t="str">
        <x:v>https://www.matterhackers.com/store/c/bambu-lab-3d-printers/bambu-lab-p-series-3d-printers</x:v>
      </x:c>
      <x:c r="F3" s="12" t="str">
        <x:v>Current listing and advertised price</x:v>
      </x:c>
      <x:c r="G3" s="12" t="str">
        <x:v>Snapshot; stock, checkout and transaction averages not independently verified</x:v>
      </x:c>
    </x:row>
    <x:row r="4" ht="42" customHeight="1">
      <x:c r="A4" s="12" t="str">
        <x:v>C03</x:v>
      </x:c>
      <x:c r="B4" s="12" t="str">
        <x:v>Bambu H series at MatterHackers</x:v>
      </x:c>
      <x:c r="C4" s="12" t="str">
        <x:v>Retailer catalog</x:v>
      </x:c>
      <x:c r="D4" s="12" t="str">
        <x:v>2026-09-13</x:v>
      </x:c>
      <x:c r="E4" s="12" t="str">
        <x:v>https://www.matterhackers.com/store/c/bambu-lab-3d-printers/bambu-lab-h2-series-3d-printers</x:v>
      </x:c>
      <x:c r="F4" s="12" t="str">
        <x:v>Current listing and advertised price</x:v>
      </x:c>
      <x:c r="G4" s="12" t="str">
        <x:v>Snapshot; stock, checkout and transaction averages not independently verified</x:v>
      </x:c>
    </x:row>
    <x:row r="5" ht="42" customHeight="1">
      <x:c r="A5" s="12" t="str">
        <x:v>C04</x:v>
      </x:c>
      <x:c r="B5" s="12" t="str">
        <x:v>Bambu catalog at MatterHackers</x:v>
      </x:c>
      <x:c r="C5" s="12" t="str">
        <x:v>Retailer catalog</x:v>
      </x:c>
      <x:c r="D5" s="12" t="str">
        <x:v>2026-09-13</x:v>
      </x:c>
      <x:c r="E5" s="12" t="str">
        <x:v>https://www.matterhackers.com/store/c/bambu-lab-3d-printers</x:v>
      </x:c>
      <x:c r="F5" s="12" t="str">
        <x:v>Current listing and advertised price</x:v>
      </x:c>
      <x:c r="G5" s="12" t="str">
        <x:v>Snapshot; stock, checkout and transaction averages not independently verified</x:v>
      </x:c>
    </x:row>
    <x:row r="6" ht="42" customHeight="1">
      <x:c r="A6" s="12" t="str">
        <x:v>C05</x:v>
      </x:c>
      <x:c r="B6" s="12" t="str">
        <x:v>Bambu X series at MatterHackers</x:v>
      </x:c>
      <x:c r="C6" s="12" t="str">
        <x:v>Retailer catalog</x:v>
      </x:c>
      <x:c r="D6" s="12" t="str">
        <x:v>2026-09-13</x:v>
      </x:c>
      <x:c r="E6" s="12" t="str">
        <x:v>https://www.matterhackers.com/store/c/bambu-lab-x-series-3d-printers</x:v>
      </x:c>
      <x:c r="F6" s="12" t="str">
        <x:v>Current listing and advertised price</x:v>
      </x:c>
      <x:c r="G6" s="12" t="str">
        <x:v>Snapshot; stock, checkout and transaction averages not independently verified</x:v>
      </x:c>
    </x:row>
    <x:row r="7" ht="42" customHeight="1">
      <x:c r="A7" s="12" t="str">
        <x:v>C06</x:v>
      </x:c>
      <x:c r="B7" s="12" t="str">
        <x:v>Prusa current printer catalog</x:v>
      </x:c>
      <x:c r="C7" s="12" t="str">
        <x:v>Manufacturer catalog</x:v>
      </x:c>
      <x:c r="D7" s="12" t="str">
        <x:v>2026-09-13</x:v>
      </x:c>
      <x:c r="E7" s="12" t="str">
        <x:v>https://www.prusa3d.com/category/3d-printers/</x:v>
      </x:c>
      <x:c r="F7" s="12" t="str">
        <x:v>Current listing and advertised price</x:v>
      </x:c>
      <x:c r="G7" s="12" t="str">
        <x:v>Snapshot; stock, checkout and transaction averages not independently verified</x:v>
      </x:c>
    </x:row>
    <x:row r="8" ht="42" customHeight="1">
      <x:c r="A8" s="12" t="str">
        <x:v>C07</x:v>
      </x:c>
      <x:c r="B8" s="12" t="str">
        <x:v>Creality printer catalog</x:v>
      </x:c>
      <x:c r="C8" s="12" t="str">
        <x:v>Manufacturer catalog</x:v>
      </x:c>
      <x:c r="D8" s="12" t="str">
        <x:v>2026-09-13</x:v>
      </x:c>
      <x:c r="E8" s="12" t="str">
        <x:v>https://store.creality.com/collections/3d-printers</x:v>
      </x:c>
      <x:c r="F8" s="12" t="str">
        <x:v>Current listing and advertised price</x:v>
      </x:c>
      <x:c r="G8" s="12" t="str">
        <x:v>Snapshot; stock, checkout and transaction averages not independently verified</x:v>
      </x:c>
    </x:row>
    <x:row r="9" ht="42" customHeight="1">
      <x:c r="A9" s="12" t="str">
        <x:v>C08</x:v>
      </x:c>
      <x:c r="B9" s="12" t="str">
        <x:v>Creality U.S. storefront</x:v>
      </x:c>
      <x:c r="C9" s="12" t="str">
        <x:v>Manufacturer catalog</x:v>
      </x:c>
      <x:c r="D9" s="12" t="str">
        <x:v>2026-09-13</x:v>
      </x:c>
      <x:c r="E9" s="12" t="str">
        <x:v>https://store.creality.com/</x:v>
      </x:c>
      <x:c r="F9" s="12" t="str">
        <x:v>Current listing and advertised price</x:v>
      </x:c>
      <x:c r="G9" s="12" t="str">
        <x:v>Snapshot; stock, checkout and transaction averages not independently verified</x:v>
      </x:c>
    </x:row>
    <x:row r="10" ht="42" customHeight="1">
      <x:c r="A10" s="12" t="str">
        <x:v>C09</x:v>
      </x:c>
      <x:c r="B10" s="12" t="str">
        <x:v>Anycubic U.S. printer catalog</x:v>
      </x:c>
      <x:c r="C10" s="12" t="str">
        <x:v>Manufacturer catalog</x:v>
      </x:c>
      <x:c r="D10" s="12" t="str">
        <x:v>2026-09-13</x:v>
      </x:c>
      <x:c r="E10" s="12" t="str">
        <x:v>https://us.anycubic3d.com/collections/3d-printers</x:v>
      </x:c>
      <x:c r="F10" s="12" t="str">
        <x:v>Current listing and advertised price</x:v>
      </x:c>
      <x:c r="G10" s="12" t="str">
        <x:v>Snapshot; stock, checkout and transaction averages not independently verified</x:v>
      </x:c>
    </x:row>
    <x:row r="11" ht="42" customHeight="1">
      <x:c r="A11" s="12" t="str">
        <x:v>C10</x:v>
      </x:c>
      <x:c r="B11" s="12" t="str">
        <x:v>Elegoo U.S. printer catalog</x:v>
      </x:c>
      <x:c r="C11" s="12" t="str">
        <x:v>Manufacturer catalog</x:v>
      </x:c>
      <x:c r="D11" s="12" t="str">
        <x:v>2026-09-13</x:v>
      </x:c>
      <x:c r="E11" s="12" t="str">
        <x:v>https://us.elegoo.com/collections/3d-printers</x:v>
      </x:c>
      <x:c r="F11" s="12" t="str">
        <x:v>Current listing and advertised price</x:v>
      </x:c>
      <x:c r="G11" s="12" t="str">
        <x:v>Snapshot; stock, checkout and transaction averages not independently verified</x:v>
      </x:c>
    </x:row>
    <x:row r="12" ht="42" customHeight="1">
      <x:c r="A12" s="12" t="str">
        <x:v>C11</x:v>
      </x:c>
      <x:c r="B12" s="12" t="str">
        <x:v>Elegoo U.S. catalog, page 2</x:v>
      </x:c>
      <x:c r="C12" s="12" t="str">
        <x:v>Manufacturer catalog</x:v>
      </x:c>
      <x:c r="D12" s="12" t="str">
        <x:v>2026-09-13</x:v>
      </x:c>
      <x:c r="E12" s="12" t="str">
        <x:v>https://us.elegoo.com/collections/3d-printers?page=2</x:v>
      </x:c>
      <x:c r="F12" s="12" t="str">
        <x:v>Current listing and advertised price</x:v>
      </x:c>
      <x:c r="G12" s="12" t="str">
        <x:v>Snapshot; stock, checkout and transaction averages not independently verified</x:v>
      </x:c>
    </x:row>
    <x:row r="13" ht="42" customHeight="1">
      <x:c r="A13" s="12" t="str">
        <x:v>C12</x:v>
      </x:c>
      <x:c r="B13" s="12" t="str">
        <x:v>QIDI comparison catalog</x:v>
      </x:c>
      <x:c r="C13" s="12" t="str">
        <x:v>Manufacturer catalog</x:v>
      </x:c>
      <x:c r="D13" s="12" t="str">
        <x:v>2026-09-13</x:v>
      </x:c>
      <x:c r="E13" s="12" t="str">
        <x:v>https://qidi3d.com/collections/3d-printers</x:v>
      </x:c>
      <x:c r="F13" s="12" t="str">
        <x:v>Model presence and selected build dimensions</x:v>
      </x:c>
      <x:c r="G13" s="12" t="str">
        <x:v>Global catalog alone does not establish U.S. stock</x:v>
      </x:c>
    </x:row>
    <x:row r="14" ht="42" customHeight="1">
      <x:c r="A14" s="12" t="str">
        <x:v>C13</x:v>
      </x:c>
      <x:c r="B14" s="12" t="str">
        <x:v>QIDI Q2 U.S. product page</x:v>
      </x:c>
      <x:c r="C14" s="12" t="str">
        <x:v>Manufacturer catalog</x:v>
      </x:c>
      <x:c r="D14" s="12" t="str">
        <x:v>2026-09-13</x:v>
      </x:c>
      <x:c r="E14" s="12" t="str">
        <x:v>https://us.qidi3d.com/products/qidi-q2</x:v>
      </x:c>
      <x:c r="F14" s="12" t="str">
        <x:v>Current listing and advertised price</x:v>
      </x:c>
      <x:c r="G14" s="12" t="str">
        <x:v>Snapshot; stock, checkout and transaction averages not independently verified</x:v>
      </x:c>
    </x:row>
    <x:row r="15" ht="42" customHeight="1">
      <x:c r="A15" s="12" t="str">
        <x:v>C14</x:v>
      </x:c>
      <x:c r="B15" s="12" t="str">
        <x:v>QIDI Max4 U.S. product page</x:v>
      </x:c>
      <x:c r="C15" s="12" t="str">
        <x:v>Manufacturer catalog</x:v>
      </x:c>
      <x:c r="D15" s="12" t="str">
        <x:v>2026-09-13</x:v>
      </x:c>
      <x:c r="E15" s="12" t="str">
        <x:v>https://us.qidi3d.com/products/max4</x:v>
      </x:c>
      <x:c r="F15" s="12" t="str">
        <x:v>Current listing and advertised price</x:v>
      </x:c>
      <x:c r="G15" s="12" t="str">
        <x:v>Snapshot; stock, checkout and transaction averages not independently verified</x:v>
      </x:c>
    </x:row>
    <x:row r="16" ht="42" customHeight="1">
      <x:c r="A16" s="12" t="str">
        <x:v>C15</x:v>
      </x:c>
      <x:c r="B16" s="12" t="str">
        <x:v>Flashforge U.S. printer catalog</x:v>
      </x:c>
      <x:c r="C16" s="12" t="str">
        <x:v>Manufacturer catalog</x:v>
      </x:c>
      <x:c r="D16" s="12" t="str">
        <x:v>2026-09-13</x:v>
      </x:c>
      <x:c r="E16" s="12" t="str">
        <x:v>https://www.flashforge.com/collections/3d-printers</x:v>
      </x:c>
      <x:c r="F16" s="12" t="str">
        <x:v>Current listing and advertised price</x:v>
      </x:c>
      <x:c r="G16" s="12" t="str">
        <x:v>Snapshot; stock, checkout and transaction averages not independently verified</x:v>
      </x:c>
    </x:row>
    <x:row r="17" ht="42" customHeight="1">
      <x:c r="A17" s="12" t="str">
        <x:v>C16</x:v>
      </x:c>
      <x:c r="B17" s="12" t="str">
        <x:v>Flashforge AD5X product page and owner reviews</x:v>
      </x:c>
      <x:c r="C17" s="12" t="str">
        <x:v>Manufacturer catalog / hosted reviews</x:v>
      </x:c>
      <x:c r="D17" s="12" t="str">
        <x:v>2026-09-13</x:v>
      </x:c>
      <x:c r="E17" s="12" t="str">
        <x:v>https://www.flashforge.com/products/flashforge-ad5x-3d-printer</x:v>
      </x:c>
      <x:c r="F17" s="12" t="str">
        <x:v>Price, specifications, selected owner narratives</x:v>
      </x:c>
      <x:c r="G17" s="12" t="str">
        <x:v>Undated, self-selected reviews; purchase and geography unverified</x:v>
      </x:c>
    </x:row>
    <x:row r="18" ht="42" customHeight="1">
      <x:c r="A18" s="12" t="str">
        <x:v>C17</x:v>
      </x:c>
      <x:c r="B18" s="12" t="str">
        <x:v>Sovol printer catalog</x:v>
      </x:c>
      <x:c r="C18" s="12" t="str">
        <x:v>Manufacturer catalog</x:v>
      </x:c>
      <x:c r="D18" s="12" t="str">
        <x:v>2026-09-13</x:v>
      </x:c>
      <x:c r="E18" s="12" t="str">
        <x:v>https://www.sovol3d.com/collections/3d-printer</x:v>
      </x:c>
      <x:c r="F18" s="12" t="str">
        <x:v>Current listing and advertised price</x:v>
      </x:c>
      <x:c r="G18" s="12" t="str">
        <x:v>Snapshot; stock, checkout and transaction averages not independently verified</x:v>
      </x:c>
    </x:row>
    <x:row r="19" ht="42" customHeight="1">
      <x:c r="A19" s="12" t="str">
        <x:v>C18</x:v>
      </x:c>
      <x:c r="B19" s="12" t="str">
        <x:v>Phrozen U.S. printer catalog</x:v>
      </x:c>
      <x:c r="C19" s="12" t="str">
        <x:v>Manufacturer catalog</x:v>
      </x:c>
      <x:c r="D19" s="12" t="str">
        <x:v>2026-09-13</x:v>
      </x:c>
      <x:c r="E19" s="12" t="str">
        <x:v>https://us.phrozen3d.com/collections/3d-printers</x:v>
      </x:c>
      <x:c r="F19" s="12" t="str">
        <x:v>Current listing and advertised price</x:v>
      </x:c>
      <x:c r="G19" s="12" t="str">
        <x:v>Snapshot; stock, checkout and transaction averages not independently verified</x:v>
      </x:c>
    </x:row>
    <x:row r="20" ht="42" customHeight="1">
      <x:c r="A20" s="12" t="str">
        <x:v>C19</x:v>
      </x:c>
      <x:c r="B20" s="12" t="str">
        <x:v>Uniformation GK3 catalog</x:v>
      </x:c>
      <x:c r="C20" s="12" t="str">
        <x:v>Manufacturer catalog</x:v>
      </x:c>
      <x:c r="D20" s="12" t="str">
        <x:v>2026-09-13</x:v>
      </x:c>
      <x:c r="E20" s="12" t="str">
        <x:v>https://uniformation3d.com/collections/gk3-series-3d-resin-printer</x:v>
      </x:c>
      <x:c r="F20" s="12" t="str">
        <x:v>Current listing and advertised price</x:v>
      </x:c>
      <x:c r="G20" s="12" t="str">
        <x:v>Snapshot; stock, checkout and transaction averages not independently verified</x:v>
      </x:c>
    </x:row>
    <x:row r="21" ht="42" customHeight="1">
      <x:c r="A21" s="12" t="str">
        <x:v>C20</x:v>
      </x:c>
      <x:c r="B21" s="12" t="str">
        <x:v>Uniformation GK3 Pro specifications</x:v>
      </x:c>
      <x:c r="C21" s="12" t="str">
        <x:v>Manufacturer catalog</x:v>
      </x:c>
      <x:c r="D21" s="12" t="str">
        <x:v>2026-09-13</x:v>
      </x:c>
      <x:c r="E21" s="12" t="str">
        <x:v>https://uniformation3d.com/products/uniformation-resin-3d-printer-gk3-pro</x:v>
      </x:c>
      <x:c r="F21" s="12" t="str">
        <x:v>Current listing and advertised price</x:v>
      </x:c>
      <x:c r="G21" s="12" t="str">
        <x:v>Snapshot; stock, checkout and transaction averages not independently verified</x:v>
      </x:c>
    </x:row>
    <x:row r="22" ht="42" customHeight="1">
      <x:c r="A22" s="12" t="str">
        <x:v>C21</x:v>
      </x:c>
      <x:c r="B22" s="12" t="str">
        <x:v>FLSUN U.S. storefront</x:v>
      </x:c>
      <x:c r="C22" s="12" t="str">
        <x:v>Manufacturer catalog</x:v>
      </x:c>
      <x:c r="D22" s="12" t="str">
        <x:v>2026-09-13</x:v>
      </x:c>
      <x:c r="E22" s="12" t="str">
        <x:v>https://us.store.flsun3d.com/</x:v>
      </x:c>
      <x:c r="F22" s="12" t="str">
        <x:v>Current listing and advertised price</x:v>
      </x:c>
      <x:c r="G22" s="12" t="str">
        <x:v>Snapshot; stock, checkout and transaction averages not independently verified</x:v>
      </x:c>
    </x:row>
    <x:row r="23" ht="42" customHeight="1">
      <x:c r="A23" s="12" t="str">
        <x:v>C22</x:v>
      </x:c>
      <x:c r="B23" s="12" t="str">
        <x:v>EPAX X-series catalog</x:v>
      </x:c>
      <x:c r="C23" s="12" t="str">
        <x:v>Manufacturer catalog</x:v>
      </x:c>
      <x:c r="D23" s="12" t="str">
        <x:v>2026-09-13</x:v>
      </x:c>
      <x:c r="E23" s="12" t="str">
        <x:v>https://epax3d.com/collections/x-series-1</x:v>
      </x:c>
      <x:c r="F23" s="12" t="str">
        <x:v>Current listing and advertised price</x:v>
      </x:c>
      <x:c r="G23" s="12" t="str">
        <x:v>Snapshot; stock, checkout and transaction averages not independently verified</x:v>
      </x:c>
    </x:row>
    <x:row r="24" ht="42" customHeight="1">
      <x:c r="A24" s="12" t="str">
        <x:v>C23</x:v>
      </x:c>
      <x:c r="B24" s="12" t="str">
        <x:v>Artillery product series</x:v>
      </x:c>
      <x:c r="C24" s="12" t="str">
        <x:v>Manufacturer catalog</x:v>
      </x:c>
      <x:c r="D24" s="12" t="str">
        <x:v>2026-09-13</x:v>
      </x:c>
      <x:c r="E24" s="12" t="str">
        <x:v>https://www.artillery3d.com/pages/product-series</x:v>
      </x:c>
      <x:c r="F24" s="12" t="str">
        <x:v>Current listing and advertised price</x:v>
      </x:c>
      <x:c r="G24" s="12" t="str">
        <x:v>Snapshot; stock, checkout and transaction averages not independently verified</x:v>
      </x:c>
    </x:row>
    <x:row r="25" ht="42" customHeight="1">
      <x:c r="A25" s="12" t="str">
        <x:v>C24</x:v>
      </x:c>
      <x:c r="B25" s="12" t="str">
        <x:v>Kingroon FDM printer catalog</x:v>
      </x:c>
      <x:c r="C25" s="12" t="str">
        <x:v>Manufacturer catalog</x:v>
      </x:c>
      <x:c r="D25" s="12" t="str">
        <x:v>2026-09-13</x:v>
      </x:c>
      <x:c r="E25" s="12" t="str">
        <x:v>https://kingroon.com/collections/fdm-3d-printer</x:v>
      </x:c>
      <x:c r="F25" s="12" t="str">
        <x:v>Current listing and advertised price</x:v>
      </x:c>
      <x:c r="G25" s="12" t="str">
        <x:v>Snapshot; stock, checkout and transaction averages not independently verified</x:v>
      </x:c>
    </x:row>
    <x:row r="26" ht="42" customHeight="1">
      <x:c r="A26" s="12" t="str">
        <x:v>C25</x:v>
      </x:c>
      <x:c r="B26" s="12" t="str">
        <x:v>Longer LK5 Pro product page and reviews</x:v>
      </x:c>
      <x:c r="C26" s="12" t="str">
        <x:v>Manufacturer catalog / hosted reviews</x:v>
      </x:c>
      <x:c r="D26" s="12" t="str">
        <x:v>2026-09-13</x:v>
      </x:c>
      <x:c r="E26" s="12" t="str">
        <x:v>https://www.longer.net/products/lk5-pro-fdm-3d-printer</x:v>
      </x:c>
      <x:c r="F26" s="12" t="str">
        <x:v>Price, dimensions and selected owner narratives</x:v>
      </x:c>
      <x:c r="G26" s="12" t="str">
        <x:v>Reviews undated and geographically unverified; retailer selection bias</x:v>
      </x:c>
    </x:row>
    <x:row r="27" ht="42" customHeight="1">
      <x:c r="A27" s="12" t="str">
        <x:v>C26</x:v>
      </x:c>
      <x:c r="B27" s="12" t="str">
        <x:v>LulzBot printer catalog</x:v>
      </x:c>
      <x:c r="C27" s="12" t="str">
        <x:v>Manufacturer catalog</x:v>
      </x:c>
      <x:c r="D27" s="12" t="str">
        <x:v>2026-09-13</x:v>
      </x:c>
      <x:c r="E27" s="12" t="str">
        <x:v>https://buy.lulzbot.com/collections/printers/</x:v>
      </x:c>
      <x:c r="F27" s="12" t="str">
        <x:v>Current listing and advertised price</x:v>
      </x:c>
      <x:c r="G27" s="12" t="str">
        <x:v>Snapshot; stock, checkout and transaction averages not independently verified</x:v>
      </x:c>
    </x:row>
    <x:row r="28" ht="42" customHeight="1">
      <x:c r="A28" s="12" t="str">
        <x:v>C27</x:v>
      </x:c>
      <x:c r="B28" s="12" t="str">
        <x:v>Dremel catalog at MatterHackers</x:v>
      </x:c>
      <x:c r="C28" s="12" t="str">
        <x:v>Retailer catalog</x:v>
      </x:c>
      <x:c r="D28" s="12" t="str">
        <x:v>2026-09-13</x:v>
      </x:c>
      <x:c r="E28" s="12" t="str">
        <x:v>https://www.matterhackers.com/store/c/dremel-3d-printers</x:v>
      </x:c>
      <x:c r="F28" s="12" t="str">
        <x:v>Current listing and advertised price</x:v>
      </x:c>
      <x:c r="G28" s="12" t="str">
        <x:v>Snapshot; stock, checkout and transaction averages not independently verified</x:v>
      </x:c>
    </x:row>
    <x:row r="29" ht="42" customHeight="1">
      <x:c r="A29" s="12" t="str">
        <x:v>C28</x:v>
      </x:c>
      <x:c r="B29" s="12" t="str">
        <x:v>Raise3D E2 product page</x:v>
      </x:c>
      <x:c r="C29" s="12" t="str">
        <x:v>Manufacturer catalog</x:v>
      </x:c>
      <x:c r="D29" s="12" t="str">
        <x:v>2026-09-13</x:v>
      </x:c>
      <x:c r="E29" s="12" t="str">
        <x:v>https://shop.raise3d.com/products/raise3d-e2-3d-printer</x:v>
      </x:c>
      <x:c r="F29" s="12" t="str">
        <x:v>Current listing and advertised price</x:v>
      </x:c>
      <x:c r="G29" s="12" t="str">
        <x:v>Snapshot; stock, checkout and transaction averages not independently verified</x:v>
      </x:c>
    </x:row>
    <x:row r="30" ht="42" customHeight="1">
      <x:c r="A30" s="12" t="str">
        <x:v>C29</x:v>
      </x:c>
      <x:c r="B30" s="12" t="str">
        <x:v>Entina Tina2 catalog</x:v>
      </x:c>
      <x:c r="C30" s="12" t="str">
        <x:v>Manufacturer catalog</x:v>
      </x:c>
      <x:c r="D30" s="12" t="str">
        <x:v>2026-09-13</x:v>
      </x:c>
      <x:c r="E30" s="12" t="str">
        <x:v>https://www.entina3d.com/collections/entina-tina2-series-3d-printers</x:v>
      </x:c>
      <x:c r="F30" s="12" t="str">
        <x:v>Current listing and advertised price</x:v>
      </x:c>
      <x:c r="G30" s="12" t="str">
        <x:v>Snapshot; stock, checkout and transaction averages not independently verified</x:v>
      </x:c>
    </x:row>
    <x:row r="31" ht="42" customHeight="1">
      <x:c r="A31" s="12" t="str">
        <x:v>C30</x:v>
      </x:c>
      <x:c r="B31" s="12" t="str">
        <x:v>HeyGears Reflex 2 product page</x:v>
      </x:c>
      <x:c r="C31" s="12" t="str">
        <x:v>Manufacturer catalog</x:v>
      </x:c>
      <x:c r="D31" s="12" t="str">
        <x:v>2026-09-13</x:v>
      </x:c>
      <x:c r="E31" s="12" t="str">
        <x:v>https://store.heygears.com/products/reflex2-3d-printer</x:v>
      </x:c>
      <x:c r="F31" s="12" t="str">
        <x:v>Current listing and advertised price</x:v>
      </x:c>
      <x:c r="G31" s="12" t="str">
        <x:v>Snapshot; stock, checkout and transaction averages not independently verified</x:v>
      </x:c>
    </x:row>
    <x:row r="32" ht="42" customHeight="1">
      <x:c r="A32" s="12" t="str">
        <x:v>C31</x:v>
      </x:c>
      <x:c r="B32" s="12" t="str">
        <x:v>Formlabs Form 4 Basic Package</x:v>
      </x:c>
      <x:c r="C32" s="12" t="str">
        <x:v>Manufacturer catalog</x:v>
      </x:c>
      <x:c r="D32" s="12" t="str">
        <x:v>2026-09-13</x:v>
      </x:c>
      <x:c r="E32" s="12" t="str">
        <x:v>https://formlabs.com/products/form-4-basic-package/</x:v>
      </x:c>
      <x:c r="F32" s="12" t="str">
        <x:v>Current listing and advertised price</x:v>
      </x:c>
      <x:c r="G32" s="12" t="str">
        <x:v>Snapshot; stock, checkout and transaction averages not independently verified</x:v>
      </x:c>
    </x:row>
    <x:row r="33" ht="42" customHeight="1">
      <x:c r="A33" s="12" t="str">
        <x:v>C32</x:v>
      </x:c>
      <x:c r="B33" s="12" t="str">
        <x:v>Peopoly Magneto X product page</x:v>
      </x:c>
      <x:c r="C33" s="12" t="str">
        <x:v>Manufacturer catalog</x:v>
      </x:c>
      <x:c r="D33" s="12" t="str">
        <x:v>2026-09-13</x:v>
      </x:c>
      <x:c r="E33" s="12" t="str">
        <x:v>https://peopoly.net/products/magneto-x</x:v>
      </x:c>
      <x:c r="F33" s="12" t="str">
        <x:v>Current listing and advertised price</x:v>
      </x:c>
      <x:c r="G33" s="12" t="str">
        <x:v>Snapshot; stock, checkout and transaction averages not independently verified</x:v>
      </x:c>
    </x:row>
    <x:row r="34" ht="42" customHeight="1">
      <x:c r="A34" s="12" t="str">
        <x:v>C33</x:v>
      </x:c>
      <x:c r="B34" s="12" t="str">
        <x:v>Rat Rig V-Core 4 kit at Fabreeko</x:v>
      </x:c>
      <x:c r="C34" s="12" t="str">
        <x:v>Retailer listing</x:v>
      </x:c>
      <x:c r="D34" s="12" t="str">
        <x:v>2026-09-13</x:v>
      </x:c>
      <x:c r="E34" s="12" t="str">
        <x:v>https://www.fabreeko.com/products/ratrig-v-core-4-kit</x:v>
      </x:c>
      <x:c r="F34" s="12" t="str">
        <x:v>Candidate kit</x:v>
      </x:c>
      <x:c r="G34" s="12" t="str">
        <x:v>Complete bill of materials, U.S. stock and qualifying price not verified</x:v>
      </x:c>
    </x:row>
    <x:row r="35" ht="42" customHeight="1">
      <x:c r="A35" s="12" t="str">
        <x:v>C34</x:v>
      </x:c>
      <x:c r="B35" s="12" t="str">
        <x:v>Toybox storefront</x:v>
      </x:c>
      <x:c r="C35" s="12" t="str">
        <x:v>Manufacturer storefront</x:v>
      </x:c>
      <x:c r="D35" s="12" t="str">
        <x:v>2026-09-13</x:v>
      </x:c>
      <x:c r="E35" s="12" t="str">
        <x:v>https://toybox.com/en-int</x:v>
      </x:c>
      <x:c r="F35" s="12" t="str">
        <x:v>Candidate brand</x:v>
      </x:c>
      <x:c r="G35" s="12" t="str">
        <x:v>U.S. configuration and price not resolved</x:v>
      </x:c>
    </x:row>
    <x:row r="36" ht="42" customHeight="1">
      <x:c r="A36" s="12" t="str">
        <x:v>C35</x:v>
      </x:c>
      <x:c r="B36" s="12" t="str">
        <x:v>UltiMaker refurbished listing at MatterHackers</x:v>
      </x:c>
      <x:c r="C36" s="12" t="str">
        <x:v>Retailer listing</x:v>
      </x:c>
      <x:c r="D36" s="12" t="str">
        <x:v>2026-09-13</x:v>
      </x:c>
      <x:c r="E36" s="12" t="str">
        <x:v>https://www.matterhackers.com/store/l/refurbished-ultimaker-2-connect-3d-printer-a-stock/sk/M73QPU1W</x:v>
      </x:c>
      <x:c r="F36" s="12" t="str">
        <x:v>Exclusion example</x:v>
      </x:c>
      <x:c r="G36" s="12" t="str">
        <x:v>Used/refurbished listing is not evidence of qualifying new stock</x:v>
      </x:c>
    </x:row>
    <x:row r="37" ht="42" customHeight="1">
      <x:c r="A37" s="12" t="str">
        <x:v>C36</x:v>
      </x:c>
      <x:c r="B37" s="12" t="str">
        <x:v>Creality HALOT R6 product listing</x:v>
      </x:c>
      <x:c r="C37" s="12" t="str">
        <x:v>Manufacturer listing</x:v>
      </x:c>
      <x:c r="D37" s="12" t="str">
        <x:v>2026-09-13</x:v>
      </x:c>
      <x:c r="E37" s="12" t="str">
        <x:v>https://store.creality.com/products/halot-r6-2k-resin-3d-printer</x:v>
      </x:c>
      <x:c r="F37" s="12" t="str">
        <x:v>Candidate resin printer</x:v>
      </x:c>
      <x:c r="G37" s="12" t="str">
        <x:v>U.S. price and fulfillment not resolved</x:v>
      </x:c>
    </x:row>
    <x:row r="38" ht="42" customHeight="1">
      <x:c r="A38" s="12" t="str">
        <x:v>R01</x:v>
      </x:c>
      <x:c r="B38" s="12" t="str">
        <x:v>CPSC: Bambu A1 recall</x:v>
      </x:c>
      <x:c r="C38" s="12" t="str">
        <x:v>Regulator primary data</x:v>
      </x:c>
      <x:c r="D38" s="12" t="str">
        <x:v>2026-09-13</x:v>
      </x:c>
      <x:c r="E38" s="12" t="str">
        <x:v>https://www.cpsc.gov/Recalls/2024/Bambu-Lab-Recalls-A1-3D-Printers-Due-to-Electric-Shock-and-Fire-Hazards</x:v>
      </x:c>
      <x:c r="F38" s="12" t="str">
        <x:v>Affected cohort, reported incidents and remedy</x:v>
      </x:c>
      <x:c r="G38" s="12" t="str">
        <x:v>Historical affected cohort only; reporting completeness and incident geography alignment unknown</x:v>
      </x:c>
    </x:row>
    <x:row r="39" ht="42" customHeight="1">
      <x:c r="A39" s="12" t="str">
        <x:v>R02</x:v>
      </x:c>
      <x:c r="B39" s="12" t="str">
        <x:v>Bambu X1 series end of life</x:v>
      </x:c>
      <x:c r="C39" s="12" t="str">
        <x:v>Manufacturer notice</x:v>
      </x:c>
      <x:c r="D39" s="12" t="str">
        <x:v>2026-09-13</x:v>
      </x:c>
      <x:c r="E39" s="12" t="str">
        <x:v>https://blog.bambulab.com/the-x1-series-is-eol-the-standard-it-set-will-remain-forever/</x:v>
      </x:c>
      <x:c r="F39" s="12" t="str">
        <x:v>2026-03-31 end of manufacturing/active sales; support timeline; crowdfunding context</x:v>
      </x:c>
      <x:c r="G39" s="12" t="str">
        <x:v>Residual distributor stock not quantified; worldwide pledges are not U.S. shipments</x:v>
      </x:c>
    </x:row>
    <x:row r="40" ht="42" customHeight="1">
      <x:c r="A40" s="12" t="str">
        <x:v>R03</x:v>
      </x:c>
      <x:c r="B40" s="12" t="str">
        <x:v>QIDI Plus4 SSR engineering discussion</x:v>
      </x:c>
      <x:c r="C40" s="12" t="str">
        <x:v>Primary issue tracker</x:v>
      </x:c>
      <x:c r="D40" s="12" t="str">
        <x:v>2026-09-13</x:v>
      </x:c>
      <x:c r="E40" s="12" t="str">
        <x:v>https://github.com/QIDITECH/QIDI_PLUS4/issues/15</x:v>
      </x:c>
      <x:c r="F40" s="12" t="str">
        <x:v>Early 115 V heater-board concern</x:v>
      </x:c>
      <x:c r="G40" s="12" t="str">
        <x:v>Original poster ownership not established; no population denominator</x:v>
      </x:c>
    </x:row>
    <x:row r="41" ht="42" customHeight="1">
      <x:c r="A41" s="12" t="str">
        <x:v>R04</x:v>
      </x:c>
      <x:c r="B41" s="12" t="str">
        <x:v>Plus4 community SSR replacement analysis</x:v>
      </x:c>
      <x:c r="C41" s="12" t="str">
        <x:v>Community technical documentation</x:v>
      </x:c>
      <x:c r="D41" s="12" t="str">
        <x:v>2026-09-13</x:v>
      </x:c>
      <x:c r="E41" s="12" t="str">
        <x:v>https://github.com/qidi-community/Plus4-Wiki/blob/main/content/heater-ssr-upgrade/README.md</x:v>
      </x:c>
      <x:c r="F41" s="12" t="str">
        <x:v>Early hardware and replacement-board distinction</x:v>
      </x:c>
      <x:c r="G41" s="12" t="str">
        <x:v>Not an independent prevalence study or guarantee for current stock</x:v>
      </x:c>
    </x:row>
    <x:row r="42" ht="42" customHeight="1">
      <x:c r="A42" s="12" t="str">
        <x:v>R05</x:v>
      </x:c>
      <x:c r="B42" s="12" t="str">
        <x:v>Prusa: surface finish and VFA improvements</x:v>
      </x:c>
      <x:c r="C42" s="12" t="str">
        <x:v>Manufacturer technical notice</x:v>
      </x:c>
      <x:c r="D42" s="12" t="str">
        <x:v>2026-09-13</x:v>
      </x:c>
      <x:c r="E42" s="12" t="str">
        <x:v>https://blog.prusa3d.com/es/novedades-en-prusaslicer-acabado-superficial-uniforme-y-reduccion-de-los-vfa-en-la-core-one-y-otras-impresoras_120400/</x:v>
      </x:c>
      <x:c r="F42" s="12" t="str">
        <x:v>2025-09-01 software/profile improvements</x:v>
      </x:c>
      <x:c r="G42" s="12" t="str">
        <x:v>Does not measure owner-level frequency before versus after</x:v>
      </x:c>
    </x:row>
    <x:row r="43" ht="42" customHeight="1">
      <x:c r="A43" s="12" t="str">
        <x:v>R06</x:v>
      </x:c>
      <x:c r="B43" s="12" t="str">
        <x:v>Uniformation legacy support announcement</x:v>
      </x:c>
      <x:c r="C43" s="12" t="str">
        <x:v>Manufacturer support notice</x:v>
      </x:c>
      <x:c r="D43" s="12" t="str">
        <x:v>2026-09-13</x:v>
      </x:c>
      <x:c r="E43" s="12" t="str">
        <x:v>https://uniformation3d.com/de/pages/ofa</x:v>
      </x:c>
      <x:c r="F43" s="12" t="str">
        <x:v>Legacy GKtwo parts-support commitment and supply constraints</x:v>
      </x:c>
      <x:c r="G43" s="12" t="str">
        <x:v>Policy is not a measured support-outcome rate</x:v>
      </x:c>
    </x:row>
    <x:row r="44" ht="42" customHeight="1">
      <x:c r="A44" s="12" t="str">
        <x:v>R07</x:v>
      </x:c>
      <x:c r="B44" s="12" t="str">
        <x:v>Creality H1 2026 financial results</x:v>
      </x:c>
      <x:c r="C44" s="12" t="str">
        <x:v>Public company filing</x:v>
      </x:c>
      <x:c r="D44" s="12" t="str">
        <x:v>2026-09-13</x:v>
      </x:c>
      <x:c r="E44" s="12" t="str">
        <x:v>https://www1.hkexnews.hk/listedco/listconews/sehk/2026/0826/2026082601783.pdf</x:v>
      </x:c>
      <x:c r="F44" s="12" t="str">
        <x:v>Revenue disclosures as a denominator audit</x:v>
      </x:c>
      <x:c r="G44" s="12" t="str">
        <x:v>Revenue is not units; America is not U.S.; no usable model-by-revision exposure obtained</x:v>
      </x:c>
    </x:row>
    <x:row r="45" ht="42" customHeight="1">
      <x:c r="A45" s="12" t="str">
        <x:v>R08</x:v>
      </x:c>
      <x:c r="B45" s="12" t="str">
        <x:v>Formlabs: independently tested Form 4 reliability</x:v>
      </x:c>
      <x:c r="C45" s="12" t="str">
        <x:v>Manufacturer-published commissioned experiment</x:v>
      </x:c>
      <x:c r="D45" s="12" t="str">
        <x:v>2026-09-13</x:v>
      </x:c>
      <x:c r="E45" s="12" t="str">
        <x:v>https://formlabs.com/global/white-papers/independently-tested-reliability-form-4/</x:v>
      </x:c>
      <x:c r="F45" s="12" t="str">
        <x:v>Five machines per named model; print outcomes under a defined protocol</x:v>
      </x:c>
      <x:c r="G45" s="12" t="str">
        <x:v>Anonymous comparators, clustered prints, short duration, incomplete unit-level data</x:v>
      </x:c>
    </x:row>
    <x:row r="46" ht="42" customHeight="1">
      <x:c r="A46" s="12" t="str">
        <x:v>O01</x:v>
      </x:c>
      <x:c r="B46" s="12" t="str">
        <x:v>Bambu forum: P1 running costs</x:v>
      </x:c>
      <x:c r="C46" s="12" t="str">
        <x:v>Owner forum</x:v>
      </x:c>
      <x:c r="D46" s="12" t="str">
        <x:v>2026-09-13</x:v>
      </x:c>
      <x:c r="E46" s="12" t="str">
        <x:v>https://forum.bambulab.com/t/running-cost-of-p1-series-printer/146174</x:v>
      </x:c>
      <x:c r="F46" s="12" t="str">
        <x:v>Selected first-person ownership narratives</x:v>
      </x:c>
      <x:c r="G46" s="12" t="str">
        <x:v>Purposive thread; unknown/non-U.S. geography; not a random sample</x:v>
      </x:c>
    </x:row>
    <x:row r="47" ht="42" customHeight="1">
      <x:c r="A47" s="12" t="str">
        <x:v>O02</x:v>
      </x:c>
      <x:c r="B47" s="12" t="str">
        <x:v>Bambu forum: P1S after 600 hours</x:v>
      </x:c>
      <x:c r="C47" s="12" t="str">
        <x:v>Owner forum</x:v>
      </x:c>
      <x:c r="D47" s="12" t="str">
        <x:v>2026-09-13</x:v>
      </x:c>
      <x:c r="E47" s="12" t="str">
        <x:v>https://forum.bambulab.com/t/p1s-in-real-world-24-7-use-reliability-after-600-hours/248060</x:v>
      </x:c>
      <x:c r="F47" s="12" t="str">
        <x:v>Selected first-person high-use narratives</x:v>
      </x:c>
      <x:c r="G47" s="12" t="str">
        <x:v>Machine modifications and owner clustering; unknown geography</x:v>
      </x:c>
    </x:row>
    <x:row r="48" ht="42" customHeight="1">
      <x:c r="A48" s="12" t="str">
        <x:v>O03</x:v>
      </x:c>
      <x:c r="B48" s="12" t="str">
        <x:v>Bambu forum: two P1S machines clogging</x:v>
      </x:c>
      <x:c r="C48" s="12" t="str">
        <x:v>Owner forum</x:v>
      </x:c>
      <x:c r="D48" s="12" t="str">
        <x:v>2026-09-13</x:v>
      </x:c>
      <x:c r="E48" s="12" t="str">
        <x:v>https://forum.bambulab.com/t/both-p1s-printers-suddenly-failing-prints-and-clogging/258966</x:v>
      </x:c>
      <x:c r="F48" s="12" t="str">
        <x:v>Long-use failures with uncertain cause</x:v>
      </x:c>
      <x:c r="G48" s="12" t="str">
        <x:v>One owner with two modified machines; unknown geography</x:v>
      </x:c>
    </x:row>
    <x:row r="49" ht="53" customHeight="1">
      <x:c r="A49" s="12" t="str">
        <x:v>O04</x:v>
      </x:c>
      <x:c r="B49" s="12" t="str">
        <x:v>Prusa forum: cooling after MK4 to MK4S upgrade</x:v>
      </x:c>
      <x:c r="C49" s="12" t="str">
        <x:v>Owner forum</x:v>
      </x:c>
      <x:c r="D49" s="12" t="str">
        <x:v>2026-09-13</x:v>
      </x:c>
      <x:c r="E49" s="12" t="str">
        <x:v>https://forum.prusa3d.com/forum/english-forum-original-prusa-i3-mk4s-assembly-and-first-prints-troubleshooting/too-much-part-cooling-after-upgrade-from-mk4-to-mk4s/?language=es</x:v>
      </x:c>
      <x:c r="F49" s="12" t="str">
        <x:v>Contradictory upgrade and cooling narratives</x:v>
      </x:c>
      <x:c r="G49" s="12" t="str">
        <x:v>Owner-installed upgrades; cannot estimate factory-assembled MK4S incidence</x:v>
      </x:c>
    </x:row>
    <x:row r="50" ht="42" customHeight="1">
      <x:c r="A50" s="12" t="str">
        <x:v>O05</x:v>
      </x:c>
      <x:c r="B50" s="12" t="str">
        <x:v>Creality forum: K2 Plus long-term reliability</x:v>
      </x:c>
      <x:c r="C50" s="12" t="str">
        <x:v>Owner forum</x:v>
      </x:c>
      <x:c r="D50" s="12" t="str">
        <x:v>2026-09-13</x:v>
      </x:c>
      <x:c r="E50" s="12" t="str">
        <x:v>https://forum.creality.com/t/k2-plus-long-term-reliability/50845</x:v>
      </x:c>
      <x:c r="F50" s="12" t="str">
        <x:v>K1 Max and K2 Plus owner accounts</x:v>
      </x:c>
      <x:c r="G50" s="12" t="str">
        <x:v>Small purposive sample, mixed causes, unknown geography</x:v>
      </x:c>
    </x:row>
    <x:row r="51" ht="42" customHeight="1">
      <x:c r="A51" s="12" t="str">
        <x:v>O06</x:v>
      </x:c>
      <x:c r="B51" s="12" t="str">
        <x:v>Creality forum: K2 Pro ownership duration</x:v>
      </x:c>
      <x:c r="C51" s="12" t="str">
        <x:v>Owner forum</x:v>
      </x:c>
      <x:c r="D51" s="12" t="str">
        <x:v>2026-09-13</x:v>
      </x:c>
      <x:c r="E51" s="12" t="str">
        <x:v>https://forum.creality.com/t/k2-pro-owners-how-long-have-you-had-yours-any-problems/52652</x:v>
      </x:c>
      <x:c r="F51" s="12" t="str">
        <x:v>Failures, remedies and high-hour successes</x:v>
      </x:c>
      <x:c r="G51" s="12" t="str">
        <x:v>Self-selection; fleet machines correlated; geography mostly unknown</x:v>
      </x:c>
    </x:row>
    <x:row r="52" ht="42" customHeight="1">
      <x:c r="A52" s="12" t="str">
        <x:v>O07</x:v>
      </x:c>
      <x:c r="B52" s="12" t="str">
        <x:v>Formlabs forum: Form 4 LPU lifetime</x:v>
      </x:c>
      <x:c r="C52" s="12" t="str">
        <x:v>Owner forum</x:v>
      </x:c>
      <x:c r="D52" s="12" t="str">
        <x:v>2026-09-13</x:v>
      </x:c>
      <x:c r="E52" s="12" t="str">
        <x:v>https://forum.formlabs.com/t/form-4-lpu-lifetime-how-do-1m-layers-and-600k-1-9m-layers-become-one-year-or-even-a-few-months/46833</x:v>
      </x:c>
      <x:c r="F52" s="12" t="str">
        <x:v>Repeated optical-system issue and contrary positive account</x:v>
      </x:c>
      <x:c r="G52" s="12" t="str">
        <x:v>Two operators only; support correspondence reported by owner, not independently authenticated</x:v>
      </x:c>
    </x:row>
    <x:row r="53" ht="42" customHeight="1">
      <x:c r="A53" s="12" t="str">
        <x:v>L01</x:v>
      </x:c>
      <x:c r="B53" s="12" t="str">
        <x:v>StillPrinting Saturn 4 Ultra summary</x:v>
      </x:c>
      <x:c r="C53" s="12" t="str">
        <x:v>Secondary automated aggregation</x:v>
      </x:c>
      <x:c r="D53" s="12" t="str">
        <x:v>2026-09-13</x:v>
      </x:c>
      <x:c r="E53" s="12" t="str">
        <x:v>https://www.stillprinting.com/printers/elegoo-saturn-4-ultra</x:v>
      </x:c>
      <x:c r="F53" s="12" t="str">
        <x:v>Excluded discovery leads</x:v>
      </x:c>
      <x:c r="G53" s="12" t="str">
        <x:v>Original Reddit links not retrievable; composite score rejected</x:v>
      </x:c>
    </x:row>
    <x:row r="54" ht="42" customHeight="1">
      <x:c r="A54" s="12" t="str">
        <x:v>L02</x:v>
      </x:c>
      <x:c r="B54" s="12" t="str">
        <x:v>RedDB Photon Mono M7 Pro summary</x:v>
      </x:c>
      <x:c r="C54" s="12" t="str">
        <x:v>Secondary automated aggregation</x:v>
      </x:c>
      <x:c r="D54" s="12" t="str">
        <x:v>2026-09-13</x:v>
      </x:c>
      <x:c r="E54" s="12" t="str">
        <x:v>https://reddb.ai/product/anycubic-photon-mono-m7-pro</x:v>
      </x:c>
      <x:c r="F54" s="12" t="str">
        <x:v>Excluded discovery leads</x:v>
      </x:c>
      <x:c r="G54" s="12" t="str">
        <x:v>Mixed repeated authors and owner status; originals not verified</x:v>
      </x:c>
    </x:row>
    <x:row r="55" ht="42" customHeight="1">
      <x:c r="A55" s="12" t="str">
        <x:v>L03</x:v>
      </x:c>
      <x:c r="B55" s="12" t="str">
        <x:v>RedDB Saturn 4 Ultra summary</x:v>
      </x:c>
      <x:c r="C55" s="12" t="str">
        <x:v>Secondary automated aggregation</x:v>
      </x:c>
      <x:c r="D55" s="12" t="str">
        <x:v>2026-09-13</x:v>
      </x:c>
      <x:c r="E55" s="12" t="str">
        <x:v>https://reddb.ai/product/elegoo-saturn-4-ultra</x:v>
      </x:c>
      <x:c r="F55" s="12" t="str">
        <x:v>Excluded discovery leads</x:v>
      </x:c>
      <x:c r="G55" s="12" t="str">
        <x:v>Includes 16K comments under broader model label; no validated incidence denominator</x:v>
      </x:c>
    </x:row>
    <x:row r="56" ht="42" customHeight="1">
      <x:c r="A56" s="12" t="str">
        <x:v>C37</x:v>
      </x:c>
      <x:c r="B56" s="12" t="str">
        <x:v>Tronxy X5SA catalog</x:v>
      </x:c>
      <x:c r="C56" s="12" t="str">
        <x:v>Manufacturer catalog</x:v>
      </x:c>
      <x:c r="D56" s="12" t="str">
        <x:v>2026-09-13</x:v>
      </x:c>
      <x:c r="E56" s="12" t="str">
        <x:v>https://www.tronxy3d.com/collections/x5sa-series</x:v>
      </x:c>
      <x:c r="F56" s="12" t="str">
        <x:v>Candidate models and advertised prices</x:v>
      </x:c>
      <x:c r="G56" s="12" t="str">
        <x:v>U.S. warehouse and delivery configuration not resolved</x:v>
      </x:c>
    </x:row>
    <x:row r="57" ht="42" customHeight="1">
      <x:c r="A57" s="12" t="str">
        <x:v>C38</x:v>
      </x:c>
      <x:c r="B57" s="12" t="str">
        <x:v>BIQU Hurakan product page</x:v>
      </x:c>
      <x:c r="C57" s="12" t="str">
        <x:v>Manufacturer catalog</x:v>
      </x:c>
      <x:c r="D57" s="12" t="str">
        <x:v>2026-09-13</x:v>
      </x:c>
      <x:c r="E57" s="12" t="str">
        <x:v>https://biqu.equipment/products/biqu-hurakan-diy-3d-printer</x:v>
      </x:c>
      <x:c r="F57" s="12" t="str">
        <x:v>Candidate price and build dimensions</x:v>
      </x:c>
      <x:c r="G57" s="12" t="str">
        <x:v>Warehouse/plug selection and availability not resolved</x:v>
      </x:c>
    </x:row>
    <x:row r="58" ht="42" customHeight="1">
      <x:c r="A58" s="12" t="str">
        <x:v>C39</x:v>
      </x:c>
      <x:c r="B58" s="12" t="str">
        <x:v>TwoTrees regional SK1 catalog</x:v>
      </x:c>
      <x:c r="C58" s="12" t="str">
        <x:v>Manufacturer regional catalog</x:v>
      </x:c>
      <x:c r="D58" s="12" t="str">
        <x:v>2026-09-13</x:v>
      </x:c>
      <x:c r="E58" s="12" t="str">
        <x:v>https://br.twotrees3d.com/en/collections/sk1-series</x:v>
      </x:c>
      <x:c r="F58" s="12" t="str">
        <x:v>Candidate model</x:v>
      </x:c>
      <x:c r="G58" s="12" t="str">
        <x:v>Brazilian pricing is not a verified U.S. offer</x:v>
      </x:c>
    </x:row>
    <x:row r="59" ht="42" customHeight="1">
      <x:c r="A59" s="12" t="str">
        <x:v>C40</x:v>
      </x:c>
      <x:c r="B59" s="12" t="str">
        <x:v>Snapmaker U.S. printer catalog</x:v>
      </x:c>
      <x:c r="C59" s="12" t="str">
        <x:v>Manufacturer catalog</x:v>
      </x:c>
      <x:c r="D59" s="12" t="str">
        <x:v>2026-09-13</x:v>
      </x:c>
      <x:c r="E59" s="12" t="str">
        <x:v>https://us.snapmaker.com/collections/3d-printer-machines</x:v>
      </x:c>
      <x:c r="F59" s="12" t="str">
        <x:v>Current listing and advertised price</x:v>
      </x:c>
      <x:c r="G59" s="12" t="str">
        <x:v>Snapshot; stock, checkout and transaction averages not independently verified</x:v>
      </x:c>
    </x:row>
    <x:row r="60" ht="42" customHeight="1">
      <x:c r="A60" s="12" t="str">
        <x:v>C41</x:v>
      </x:c>
      <x:c r="B60" s="12" t="str">
        <x:v>Snapmaker U1 product and shipment statement</x:v>
      </x:c>
      <x:c r="C60" s="12" t="str">
        <x:v>Manufacturer product statement</x:v>
      </x:c>
      <x:c r="D60" s="12" t="str">
        <x:v>2026-09-13</x:v>
      </x:c>
      <x:c r="E60" s="12" t="str">
        <x:v>https://www.snapmaker.com/en-US/snapmaker-u1</x:v>
      </x:c>
      <x:c r="F60" s="12" t="str">
        <x:v>More than 100,000 worldwide shipments claimed; features and dimensions</x:v>
      </x:c>
      <x:c r="G60" s="12" t="str">
        <x:v>Unaudited worldwide lower bound; no U.S., revision or owner-time split</x:v>
      </x:c>
    </x:row>
    <x:row r="61" ht="42" customHeight="1">
      <x:c r="A61" s="12" t="str">
        <x:v>C42</x:v>
      </x:c>
      <x:c r="B61" s="12" t="str">
        <x:v>Tronxy VEHO-600 catalog</x:v>
      </x:c>
      <x:c r="C61" s="12" t="str">
        <x:v>Manufacturer catalog</x:v>
      </x:c>
      <x:c r="D61" s="12" t="str">
        <x:v>2026-09-13</x:v>
      </x:c>
      <x:c r="E61" s="12" t="str">
        <x:v>https://www.tronxy3d.com/collections/veho-600-series</x:v>
      </x:c>
      <x:c r="F61" s="12" t="str">
        <x:v>Candidate models and price ranges</x:v>
      </x:c>
      <x:c r="G61" s="12" t="str">
        <x:v>U.S. warehouse, selected variant and complete delivery cost not resolved</x:v>
      </x:c>
    </x:row>
    <x:row r="62" ht="42" customHeight="1">
      <x:c r="A62" s="12" t="str">
        <x:v>C43</x:v>
      </x:c>
      <x:c r="B62" s="12" t="str">
        <x:v>AnkerMake M5C support page</x:v>
      </x:c>
      <x:c r="C62" s="12" t="str">
        <x:v>Manufacturer support page</x:v>
      </x:c>
      <x:c r="D62" s="12" t="str">
        <x:v>2026-09-13</x:v>
      </x:c>
      <x:c r="E62" s="12" t="str">
        <x:v>https://support.ankermake.com/s/product/a085g000004zrAyAAI/3d-printer-m5c</x:v>
      </x:c>
      <x:c r="F62" s="12" t="str">
        <x:v>Legacy model candidate</x:v>
      </x:c>
      <x:c r="G62" s="12" t="str">
        <x:v>Support-page existence does not establish current new stock</x:v>
      </x:c>
    </x:row>
    <x:row r="63" ht="42" customHeight="1">
      <x:c r="A63" s="12" t="str">
        <x:v>R09</x:v>
      </x:c>
      <x:c r="B63" s="12" t="str">
        <x:v>Bambu P1S launch announcement</x:v>
      </x:c>
      <x:c r="C63" s="12" t="str">
        <x:v>Manufacturer announcement</x:v>
      </x:c>
      <x:c r="D63" s="12" t="str">
        <x:v>2026-09-13</x:v>
      </x:c>
      <x:c r="E63" s="12" t="str">
        <x:v>https://forum.bambulab.com/t/the-bambu-lab-p1s-is-launched/19959</x:v>
      </x:c>
      <x:c r="F63" s="12" t="str">
        <x:v>Launch date 2023-07-13</x:v>
      </x:c>
      <x:c r="G63" s="12" t="str">
        <x:v>Announcement date is not an individual purchase date</x:v>
      </x:c>
    </x:row>
    <x:row r="64" ht="42" customHeight="1">
      <x:c r="A64" s="12" t="str">
        <x:v>R10</x:v>
      </x:c>
      <x:c r="B64" s="12" t="str">
        <x:v>Prusa MK4S launch announcement</x:v>
      </x:c>
      <x:c r="C64" s="12" t="str">
        <x:v>Manufacturer announcement</x:v>
      </x:c>
      <x:c r="D64" s="12" t="str">
        <x:v>2026-09-13</x:v>
      </x:c>
      <x:c r="E64" s="12" t="str">
        <x:v>https://blog.prusa3d.com/the-original-prusa-mk4s-is-here_100605/</x:v>
      </x:c>
      <x:c r="F64" s="12" t="str">
        <x:v>Launch date 2024-08-12</x:v>
      </x:c>
      <x:c r="G64" s="12" t="str">
        <x:v>Kit, upgrade and assembled timelines differ</x:v>
      </x:c>
    </x:row>
    <x:row r="65" ht="42" customHeight="1">
      <x:c r="A65" s="12" t="str">
        <x:v>R11</x:v>
      </x:c>
      <x:c r="B65" s="12" t="str">
        <x:v>Formlabs Form 4 launch announcement</x:v>
      </x:c>
      <x:c r="C65" s="12" t="str">
        <x:v>Manufacturer announcement</x:v>
      </x:c>
      <x:c r="D65" s="12" t="str">
        <x:v>2026-09-13</x:v>
      </x:c>
      <x:c r="E65" s="12" t="str">
        <x:v>https://formlabs.com/company/press/formlabs-launches-form-4-its-fastest-most-versatile-3d-printer/</x:v>
      </x:c>
      <x:c r="F65" s="12" t="str">
        <x:v>Launch date 2024-04-17</x:v>
      </x:c>
      <x:c r="G65" s="12" t="str">
        <x:v>Historical launch price is not current or typical purchase price</x:v>
      </x:c>
    </x:row>
  </x:sheetData>
  <x:pageMargins left="0.7" right="0.7" top="0.75" bottom="0.75" header="0.3" footer="0.3"/>
  <x:tableParts count="1">
    <x:tablePart xmlns:r="http://schemas.openxmlformats.org/officeDocument/2006/relationships" r:id="Ra6df9542ece2441f"/>
  </x:tableParts>
</x:worksheet>
</file>